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LucidTalkN - 2\1BelTel&amp;SUNPollProjects\1-2026 Polls\BelTelJuly26Trkr\"/>
    </mc:Choice>
  </mc:AlternateContent>
  <xr:revisionPtr revIDLastSave="0" documentId="13_ncr:1_{A2821FBA-B8F1-49DE-8926-9AD7F6C62C2B}" xr6:coauthVersionLast="47" xr6:coauthVersionMax="47" xr10:uidLastSave="{00000000-0000-0000-0000-000000000000}"/>
  <workbookProtection workbookAlgorithmName="SHA-512" workbookHashValue="pUX0fOjgLuAr+oYdEcrexwVWPDFCIBwkcfFmkGBxHvm02LXq5fbEDaahlHhl0SH0kGyfmpkC73Ya9oQ2NJBm0Q==" workbookSaltValue="ZDxD+/pzURVyI3coAgsyQg==" workbookSpinCount="100000" lockStructure="1"/>
  <bookViews>
    <workbookView xWindow="3855" yWindow="3210" windowWidth="21600" windowHeight="11295" xr2:uid="{00000000-000D-0000-FFFF-FFFF00000000}"/>
  </bookViews>
  <sheets>
    <sheet name="FRONTPAGEINTRODUCTION" sheetId="56" r:id="rId1"/>
    <sheet name="Contents" sheetId="57" r:id="rId2"/>
    <sheet name="MAINPollQuestion1inc.DKs" sheetId="55" r:id="rId3"/>
    <sheet name="Q2a" sheetId="4" r:id="rId4"/>
    <sheet name="Q2b" sheetId="5" r:id="rId5"/>
    <sheet name="Q2c" sheetId="6" r:id="rId6"/>
    <sheet name="Q2d" sheetId="7" r:id="rId7"/>
    <sheet name="Q3.1" sheetId="8" r:id="rId8"/>
    <sheet name="Q3.2" sheetId="9" r:id="rId9"/>
    <sheet name="Q3.3" sheetId="10" r:id="rId10"/>
    <sheet name="Q3.4" sheetId="11" r:id="rId11"/>
    <sheet name="Q3.5" sheetId="12" r:id="rId12"/>
    <sheet name="Q3.6" sheetId="13" r:id="rId13"/>
    <sheet name="Q3.7" sheetId="14" r:id="rId14"/>
    <sheet name="Q3.8" sheetId="15" r:id="rId15"/>
    <sheet name="Q3.9" sheetId="16" r:id="rId16"/>
    <sheet name="Q4.1" sheetId="17" r:id="rId17"/>
    <sheet name="Q4.2" sheetId="18" r:id="rId18"/>
    <sheet name="Q4.3" sheetId="19" r:id="rId19"/>
    <sheet name="Q5" sheetId="20" r:id="rId20"/>
    <sheet name="Q6" sheetId="21" r:id="rId21"/>
    <sheet name="Q7" sheetId="22" r:id="rId22"/>
  </sheets>
  <calcPr calcId="181029"/>
</workbook>
</file>

<file path=xl/calcChain.xml><?xml version="1.0" encoding="utf-8"?>
<calcChain xmlns="http://schemas.openxmlformats.org/spreadsheetml/2006/main">
  <c r="B21" i="19" l="1"/>
  <c r="B21" i="18"/>
  <c r="B21" i="17"/>
  <c r="B21" i="16"/>
  <c r="B21" i="15"/>
  <c r="B21" i="14"/>
  <c r="B21" i="13"/>
  <c r="B21" i="12"/>
  <c r="B21" i="11"/>
  <c r="B21" i="10"/>
  <c r="B21" i="9"/>
  <c r="B21" i="8"/>
  <c r="B33" i="55"/>
  <c r="C30" i="57"/>
  <c r="C21" i="57"/>
  <c r="C32" i="57"/>
  <c r="C28" i="57"/>
  <c r="C26" i="57"/>
  <c r="C25" i="57"/>
  <c r="C24" i="57"/>
  <c r="C22" i="57"/>
  <c r="C20" i="57"/>
  <c r="C19" i="57"/>
  <c r="C18" i="57"/>
  <c r="C17" i="57"/>
  <c r="C16" i="57"/>
  <c r="C15" i="57"/>
  <c r="C14" i="57"/>
  <c r="C12" i="57"/>
  <c r="C11" i="57"/>
  <c r="C10" i="57"/>
  <c r="C9" i="57"/>
  <c r="C7" i="57"/>
  <c r="A1" i="19" l="1"/>
  <c r="A1" i="18"/>
  <c r="A1" i="17"/>
  <c r="A1" i="16"/>
  <c r="A1" i="15"/>
  <c r="A1" i="14"/>
  <c r="A1" i="13"/>
  <c r="A1" i="12"/>
  <c r="A1" i="11"/>
  <c r="A1" i="10"/>
  <c r="A1" i="9"/>
  <c r="A1" i="8" l="1"/>
  <c r="A1" i="7"/>
  <c r="A1" i="6"/>
  <c r="A1" i="5" l="1"/>
  <c r="A1" i="4" l="1"/>
  <c r="A1" i="55"/>
  <c r="B16" i="7"/>
  <c r="B16" i="6"/>
  <c r="B16" i="5"/>
  <c r="B16" i="4"/>
  <c r="B18" i="22"/>
  <c r="B22" i="21"/>
  <c r="A1" i="22"/>
  <c r="B14" i="20"/>
  <c r="A1" i="21"/>
  <c r="A1" i="20"/>
  <c r="C5" i="57"/>
  <c r="AK8" i="9" l="1"/>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K8"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E8" i="10"/>
  <c r="D8" i="10"/>
  <c r="C8" i="10"/>
  <c r="AK8" i="11"/>
  <c r="AJ8" i="11"/>
  <c r="AI8" i="11"/>
  <c r="AH8" i="11"/>
  <c r="AG8" i="11"/>
  <c r="AF8" i="11"/>
  <c r="AE8" i="11"/>
  <c r="AD8" i="11"/>
  <c r="AC8" i="11"/>
  <c r="AB8" i="11"/>
  <c r="AA8" i="11"/>
  <c r="Z8" i="11"/>
  <c r="Y8" i="11"/>
  <c r="X8" i="11"/>
  <c r="W8" i="11"/>
  <c r="V8" i="11"/>
  <c r="U8" i="11"/>
  <c r="T8" i="11"/>
  <c r="S8" i="11"/>
  <c r="R8" i="11"/>
  <c r="Q8" i="11"/>
  <c r="P8" i="11"/>
  <c r="O8" i="11"/>
  <c r="N8" i="11"/>
  <c r="M8" i="11"/>
  <c r="L8" i="11"/>
  <c r="K8" i="11"/>
  <c r="J8" i="11"/>
  <c r="I8" i="11"/>
  <c r="H8" i="11"/>
  <c r="G8" i="11"/>
  <c r="F8" i="11"/>
  <c r="E8" i="11"/>
  <c r="D8" i="11"/>
  <c r="C8" i="11"/>
  <c r="AK8" i="12"/>
  <c r="AJ8" i="12"/>
  <c r="AI8" i="12"/>
  <c r="AH8" i="12"/>
  <c r="AG8" i="12"/>
  <c r="AF8" i="12"/>
  <c r="AE8" i="12"/>
  <c r="AD8" i="12"/>
  <c r="AC8" i="12"/>
  <c r="AB8" i="12"/>
  <c r="AA8" i="12"/>
  <c r="Z8" i="12"/>
  <c r="Y8" i="12"/>
  <c r="X8" i="12"/>
  <c r="W8" i="12"/>
  <c r="V8" i="12"/>
  <c r="U8" i="12"/>
  <c r="T8" i="12"/>
  <c r="S8" i="12"/>
  <c r="R8" i="12"/>
  <c r="Q8" i="12"/>
  <c r="P8" i="12"/>
  <c r="O8" i="12"/>
  <c r="N8" i="12"/>
  <c r="M8" i="12"/>
  <c r="L8" i="12"/>
  <c r="K8" i="12"/>
  <c r="J8" i="12"/>
  <c r="I8" i="12"/>
  <c r="H8" i="12"/>
  <c r="G8" i="12"/>
  <c r="F8" i="12"/>
  <c r="E8" i="12"/>
  <c r="D8" i="12"/>
  <c r="C8" i="12"/>
  <c r="AK8" i="13"/>
  <c r="AJ8" i="13"/>
  <c r="AI8" i="13"/>
  <c r="AH8" i="13"/>
  <c r="AG8" i="13"/>
  <c r="AF8" i="13"/>
  <c r="AE8" i="13"/>
  <c r="AD8" i="13"/>
  <c r="AC8" i="13"/>
  <c r="AB8" i="13"/>
  <c r="AA8" i="13"/>
  <c r="Z8" i="13"/>
  <c r="Y8" i="13"/>
  <c r="X8" i="13"/>
  <c r="W8" i="13"/>
  <c r="V8" i="13"/>
  <c r="U8" i="13"/>
  <c r="T8" i="13"/>
  <c r="S8" i="13"/>
  <c r="R8" i="13"/>
  <c r="Q8" i="13"/>
  <c r="P8" i="13"/>
  <c r="O8" i="13"/>
  <c r="N8" i="13"/>
  <c r="M8" i="13"/>
  <c r="L8" i="13"/>
  <c r="K8" i="13"/>
  <c r="J8" i="13"/>
  <c r="I8" i="13"/>
  <c r="H8" i="13"/>
  <c r="G8" i="13"/>
  <c r="F8" i="13"/>
  <c r="E8" i="13"/>
  <c r="D8" i="13"/>
  <c r="C8" i="13"/>
  <c r="AK8" i="14"/>
  <c r="AJ8" i="14"/>
  <c r="AI8" i="14"/>
  <c r="AH8" i="14"/>
  <c r="AG8" i="14"/>
  <c r="AF8" i="14"/>
  <c r="AE8" i="14"/>
  <c r="AD8" i="14"/>
  <c r="AC8" i="14"/>
  <c r="AB8" i="14"/>
  <c r="AA8" i="14"/>
  <c r="Z8" i="14"/>
  <c r="Y8" i="14"/>
  <c r="X8" i="14"/>
  <c r="W8" i="14"/>
  <c r="V8" i="14"/>
  <c r="U8" i="14"/>
  <c r="T8" i="14"/>
  <c r="S8" i="14"/>
  <c r="R8" i="14"/>
  <c r="Q8" i="14"/>
  <c r="P8" i="14"/>
  <c r="O8" i="14"/>
  <c r="N8" i="14"/>
  <c r="M8" i="14"/>
  <c r="L8" i="14"/>
  <c r="K8" i="14"/>
  <c r="J8" i="14"/>
  <c r="I8" i="14"/>
  <c r="H8" i="14"/>
  <c r="G8" i="14"/>
  <c r="F8" i="14"/>
  <c r="E8" i="14"/>
  <c r="D8" i="14"/>
  <c r="C8" i="14"/>
  <c r="AK8" i="15"/>
  <c r="AJ8" i="15"/>
  <c r="AI8" i="15"/>
  <c r="AH8" i="15"/>
  <c r="AG8" i="15"/>
  <c r="AF8" i="15"/>
  <c r="AE8" i="15"/>
  <c r="AD8" i="15"/>
  <c r="AC8" i="15"/>
  <c r="AB8" i="15"/>
  <c r="AA8" i="15"/>
  <c r="Z8" i="15"/>
  <c r="Y8" i="15"/>
  <c r="X8" i="15"/>
  <c r="W8" i="15"/>
  <c r="V8" i="15"/>
  <c r="U8" i="15"/>
  <c r="T8" i="15"/>
  <c r="S8" i="15"/>
  <c r="R8" i="15"/>
  <c r="Q8" i="15"/>
  <c r="P8" i="15"/>
  <c r="O8" i="15"/>
  <c r="N8" i="15"/>
  <c r="M8" i="15"/>
  <c r="L8" i="15"/>
  <c r="K8" i="15"/>
  <c r="J8" i="15"/>
  <c r="I8" i="15"/>
  <c r="H8" i="15"/>
  <c r="G8" i="15"/>
  <c r="F8" i="15"/>
  <c r="E8" i="15"/>
  <c r="D8" i="15"/>
  <c r="C8" i="15"/>
  <c r="AK8" i="16"/>
  <c r="AJ8" i="16"/>
  <c r="AI8" i="16"/>
  <c r="AH8" i="16"/>
  <c r="AG8" i="16"/>
  <c r="AF8" i="16"/>
  <c r="AE8" i="16"/>
  <c r="AD8" i="16"/>
  <c r="AC8" i="16"/>
  <c r="AB8" i="16"/>
  <c r="AA8" i="16"/>
  <c r="Z8" i="16"/>
  <c r="Y8" i="16"/>
  <c r="X8" i="16"/>
  <c r="W8" i="16"/>
  <c r="V8" i="16"/>
  <c r="U8" i="16"/>
  <c r="T8" i="16"/>
  <c r="S8" i="16"/>
  <c r="R8" i="16"/>
  <c r="Q8" i="16"/>
  <c r="P8" i="16"/>
  <c r="O8" i="16"/>
  <c r="N8" i="16"/>
  <c r="M8" i="16"/>
  <c r="L8" i="16"/>
  <c r="K8" i="16"/>
  <c r="J8" i="16"/>
  <c r="I8" i="16"/>
  <c r="H8" i="16"/>
  <c r="G8" i="16"/>
  <c r="F8" i="16"/>
  <c r="E8" i="16"/>
  <c r="D8" i="16"/>
  <c r="C8" i="16"/>
  <c r="AK8" i="17"/>
  <c r="AJ8" i="17"/>
  <c r="AI8" i="17"/>
  <c r="AH8" i="17"/>
  <c r="AG8" i="17"/>
  <c r="AF8" i="17"/>
  <c r="AE8" i="17"/>
  <c r="AD8" i="17"/>
  <c r="AC8" i="17"/>
  <c r="AB8" i="17"/>
  <c r="AA8" i="17"/>
  <c r="Z8" i="17"/>
  <c r="Y8" i="17"/>
  <c r="X8" i="17"/>
  <c r="W8" i="17"/>
  <c r="V8" i="17"/>
  <c r="U8" i="17"/>
  <c r="T8" i="17"/>
  <c r="S8" i="17"/>
  <c r="R8" i="17"/>
  <c r="Q8" i="17"/>
  <c r="P8" i="17"/>
  <c r="O8" i="17"/>
  <c r="N8" i="17"/>
  <c r="M8" i="17"/>
  <c r="L8" i="17"/>
  <c r="K8" i="17"/>
  <c r="J8" i="17"/>
  <c r="I8" i="17"/>
  <c r="H8" i="17"/>
  <c r="G8" i="17"/>
  <c r="F8" i="17"/>
  <c r="E8" i="17"/>
  <c r="D8" i="17"/>
  <c r="C8" i="17"/>
  <c r="AK8" i="18"/>
  <c r="AJ8" i="18"/>
  <c r="AI8" i="18"/>
  <c r="AH8" i="18"/>
  <c r="AG8" i="18"/>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K8" i="19"/>
  <c r="AJ8" i="19"/>
  <c r="AI8" i="19"/>
  <c r="AH8" i="19"/>
  <c r="AG8" i="19"/>
  <c r="AF8" i="19"/>
  <c r="AE8" i="19"/>
  <c r="AD8" i="19"/>
  <c r="AC8" i="19"/>
  <c r="AB8" i="19"/>
  <c r="AA8" i="19"/>
  <c r="Z8" i="19"/>
  <c r="Y8" i="19"/>
  <c r="X8" i="19"/>
  <c r="W8" i="19"/>
  <c r="V8" i="19"/>
  <c r="U8" i="19"/>
  <c r="T8" i="19"/>
  <c r="S8" i="19"/>
  <c r="R8" i="19"/>
  <c r="Q8" i="19"/>
  <c r="P8" i="19"/>
  <c r="O8" i="19"/>
  <c r="N8" i="19"/>
  <c r="M8" i="19"/>
  <c r="L8" i="19"/>
  <c r="K8" i="19"/>
  <c r="J8" i="19"/>
  <c r="I8" i="19"/>
  <c r="H8" i="19"/>
  <c r="G8" i="19"/>
  <c r="F8" i="19"/>
  <c r="E8" i="19"/>
  <c r="D8" i="19"/>
  <c r="C8" i="19"/>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B8" i="9"/>
  <c r="B8" i="10"/>
  <c r="B8" i="11"/>
  <c r="B8" i="12"/>
  <c r="B8" i="13"/>
  <c r="B8" i="14"/>
  <c r="B8" i="15"/>
  <c r="B8" i="16"/>
  <c r="B8" i="17"/>
  <c r="B8" i="18"/>
  <c r="B8" i="19"/>
  <c r="B8" i="8"/>
</calcChain>
</file>

<file path=xl/sharedStrings.xml><?xml version="1.0" encoding="utf-8"?>
<sst xmlns="http://schemas.openxmlformats.org/spreadsheetml/2006/main" count="3672" uniqueCount="507">
  <si>
    <t>Female</t>
  </si>
  <si>
    <t>Male</t>
  </si>
  <si>
    <t>DUP</t>
  </si>
  <si>
    <t>Alliance</t>
  </si>
  <si>
    <t>UUP</t>
  </si>
  <si>
    <t>SDLP</t>
  </si>
  <si>
    <t>TUV</t>
  </si>
  <si>
    <t>Green</t>
  </si>
  <si>
    <t>PBP</t>
  </si>
  <si>
    <t>Aontu</t>
  </si>
  <si>
    <t>Protestant</t>
  </si>
  <si>
    <t>Catholic</t>
  </si>
  <si>
    <t>No Religion</t>
  </si>
  <si>
    <t>Unweighted</t>
  </si>
  <si>
    <t>1050</t>
  </si>
  <si>
    <t>490</t>
  </si>
  <si>
    <t>560</t>
  </si>
  <si>
    <t>225</t>
  </si>
  <si>
    <t>203</t>
  </si>
  <si>
    <t>204</t>
  </si>
  <si>
    <t>194</t>
  </si>
  <si>
    <t>224</t>
  </si>
  <si>
    <t>453</t>
  </si>
  <si>
    <t>288</t>
  </si>
  <si>
    <t>309</t>
  </si>
  <si>
    <t>308</t>
  </si>
  <si>
    <t>261</t>
  </si>
  <si>
    <t>109</t>
  </si>
  <si>
    <t>230</t>
  </si>
  <si>
    <t>142</t>
  </si>
  <si>
    <t>188</t>
  </si>
  <si>
    <t>163</t>
  </si>
  <si>
    <t>138</t>
  </si>
  <si>
    <t>131</t>
  </si>
  <si>
    <t>113</t>
  </si>
  <si>
    <t>118</t>
  </si>
  <si>
    <t>55</t>
  </si>
  <si>
    <t>17</t>
  </si>
  <si>
    <t>15</t>
  </si>
  <si>
    <t>19</t>
  </si>
  <si>
    <t>10</t>
  </si>
  <si>
    <t>83</t>
  </si>
  <si>
    <t>431</t>
  </si>
  <si>
    <t>353</t>
  </si>
  <si>
    <t>195</t>
  </si>
  <si>
    <t>70</t>
  </si>
  <si>
    <t>499</t>
  </si>
  <si>
    <t>445</t>
  </si>
  <si>
    <t>87</t>
  </si>
  <si>
    <t>Weighted</t>
  </si>
  <si>
    <t>530</t>
  </si>
  <si>
    <t>270</t>
  </si>
  <si>
    <t>179</t>
  </si>
  <si>
    <t>184</t>
  </si>
  <si>
    <t>234</t>
  </si>
  <si>
    <t>402</t>
  </si>
  <si>
    <t>373</t>
  </si>
  <si>
    <t>275</t>
  </si>
  <si>
    <t>243</t>
  </si>
  <si>
    <t>148</t>
  </si>
  <si>
    <t>249</t>
  </si>
  <si>
    <t>166</t>
  </si>
  <si>
    <t>245</t>
  </si>
  <si>
    <t>205</t>
  </si>
  <si>
    <t>137</t>
  </si>
  <si>
    <t>99</t>
  </si>
  <si>
    <t>90</t>
  </si>
  <si>
    <t>28</t>
  </si>
  <si>
    <t>14</t>
  </si>
  <si>
    <t>30</t>
  </si>
  <si>
    <t>11</t>
  </si>
  <si>
    <t>48</t>
  </si>
  <si>
    <t>178</t>
  </si>
  <si>
    <t>44</t>
  </si>
  <si>
    <t>504</t>
  </si>
  <si>
    <t>63</t>
  </si>
  <si>
    <t>Sinn Féin</t>
  </si>
  <si>
    <t>212</t>
  </si>
  <si>
    <t>117</t>
  </si>
  <si>
    <t>95</t>
  </si>
  <si>
    <t>41</t>
  </si>
  <si>
    <t>49</t>
  </si>
  <si>
    <t>27</t>
  </si>
  <si>
    <t>32</t>
  </si>
  <si>
    <t>38</t>
  </si>
  <si>
    <t>57</t>
  </si>
  <si>
    <t>35</t>
  </si>
  <si>
    <t>45</t>
  </si>
  <si>
    <t>2</t>
  </si>
  <si>
    <t>1</t>
  </si>
  <si>
    <t>5</t>
  </si>
  <si>
    <t>0</t>
  </si>
  <si>
    <t>3</t>
  </si>
  <si>
    <t>4</t>
  </si>
  <si>
    <t>185</t>
  </si>
  <si>
    <t>16</t>
  </si>
  <si>
    <t>Sinn Féin %</t>
  </si>
  <si>
    <t>20%</t>
  </si>
  <si>
    <t>22%</t>
  </si>
  <si>
    <t>18%</t>
  </si>
  <si>
    <t>23%</t>
  </si>
  <si>
    <t>27%</t>
  </si>
  <si>
    <t>15%</t>
  </si>
  <si>
    <t>14%</t>
  </si>
  <si>
    <t>24%</t>
  </si>
  <si>
    <t>11%</t>
  </si>
  <si>
    <t>19%</t>
  </si>
  <si>
    <t>74%</t>
  </si>
  <si>
    <t>1%</t>
  </si>
  <si>
    <t>8%</t>
  </si>
  <si>
    <t>0%</t>
  </si>
  <si>
    <t>5%</t>
  </si>
  <si>
    <t>7%</t>
  </si>
  <si>
    <t>51%</t>
  </si>
  <si>
    <t>6%</t>
  </si>
  <si>
    <t>2%</t>
  </si>
  <si>
    <t>40%</t>
  </si>
  <si>
    <t>4%</t>
  </si>
  <si>
    <t>158</t>
  </si>
  <si>
    <t>66</t>
  </si>
  <si>
    <t>36</t>
  </si>
  <si>
    <t>22</t>
  </si>
  <si>
    <t>31</t>
  </si>
  <si>
    <t>50</t>
  </si>
  <si>
    <t>60</t>
  </si>
  <si>
    <t>20</t>
  </si>
  <si>
    <t>51</t>
  </si>
  <si>
    <t>33</t>
  </si>
  <si>
    <t>105</t>
  </si>
  <si>
    <t>152</t>
  </si>
  <si>
    <t>146</t>
  </si>
  <si>
    <t>6</t>
  </si>
  <si>
    <t>UUP %</t>
  </si>
  <si>
    <t>12%</t>
  </si>
  <si>
    <t>13%</t>
  </si>
  <si>
    <t>17%</t>
  </si>
  <si>
    <t>21%</t>
  </si>
  <si>
    <t>16%</t>
  </si>
  <si>
    <t>31%</t>
  </si>
  <si>
    <t>10%</t>
  </si>
  <si>
    <t>34%</t>
  </si>
  <si>
    <t>3%</t>
  </si>
  <si>
    <t>29%</t>
  </si>
  <si>
    <t>9%</t>
  </si>
  <si>
    <t>150</t>
  </si>
  <si>
    <t>93</t>
  </si>
  <si>
    <t>29</t>
  </si>
  <si>
    <t>69</t>
  </si>
  <si>
    <t>24</t>
  </si>
  <si>
    <t>34</t>
  </si>
  <si>
    <t>18</t>
  </si>
  <si>
    <t>40</t>
  </si>
  <si>
    <t>120</t>
  </si>
  <si>
    <t>7</t>
  </si>
  <si>
    <t>12</t>
  </si>
  <si>
    <t>8</t>
  </si>
  <si>
    <t>9</t>
  </si>
  <si>
    <t>DUP %</t>
  </si>
  <si>
    <t>26%</t>
  </si>
  <si>
    <t>33%</t>
  </si>
  <si>
    <t>126</t>
  </si>
  <si>
    <t>67</t>
  </si>
  <si>
    <t>59</t>
  </si>
  <si>
    <t>37</t>
  </si>
  <si>
    <t>23</t>
  </si>
  <si>
    <t>58</t>
  </si>
  <si>
    <t>39</t>
  </si>
  <si>
    <t>25</t>
  </si>
  <si>
    <t>13</t>
  </si>
  <si>
    <t>75</t>
  </si>
  <si>
    <t>21</t>
  </si>
  <si>
    <t>102</t>
  </si>
  <si>
    <t>SDLP %</t>
  </si>
  <si>
    <t>77%</t>
  </si>
  <si>
    <t>76</t>
  </si>
  <si>
    <t>26</t>
  </si>
  <si>
    <t>56</t>
  </si>
  <si>
    <t>114</t>
  </si>
  <si>
    <t>110</t>
  </si>
  <si>
    <t>TUV %</t>
  </si>
  <si>
    <t>78%</t>
  </si>
  <si>
    <t>Alliance Party</t>
  </si>
  <si>
    <t>80</t>
  </si>
  <si>
    <t>Alliance Party %</t>
  </si>
  <si>
    <t>55%</t>
  </si>
  <si>
    <t>45%</t>
  </si>
  <si>
    <t>Green Party</t>
  </si>
  <si>
    <t>Green Party %</t>
  </si>
  <si>
    <t>75%</t>
  </si>
  <si>
    <t>Aontú</t>
  </si>
  <si>
    <t>Aontú %</t>
  </si>
  <si>
    <t>73%</t>
  </si>
  <si>
    <t>People Before Profit (PBP)</t>
  </si>
  <si>
    <t>People Before Profit (PBP) %</t>
  </si>
  <si>
    <t>42%</t>
  </si>
  <si>
    <t>Other-Neutral: Indeps (Not Unst/Nat)</t>
  </si>
  <si>
    <t>Other-Neutral: Indeps (Not Unst/Nat) %</t>
  </si>
  <si>
    <t>Other-Unionist: PUP, NI Cons, Indep Unsts etc.</t>
  </si>
  <si>
    <t>Other-Unionist: PUP, NI Cons, Indep Unsts etc. %</t>
  </si>
  <si>
    <t>Other-Nat/Rep: IRSP, Workers Party etc.</t>
  </si>
  <si>
    <t>Other-Nat/Rep: IRSP, Workers Party etc. %</t>
  </si>
  <si>
    <t>Gender</t>
  </si>
  <si>
    <t>529</t>
  </si>
  <si>
    <t>520</t>
  </si>
  <si>
    <t>271</t>
  </si>
  <si>
    <t>177</t>
  </si>
  <si>
    <t>401</t>
  </si>
  <si>
    <t>276</t>
  </si>
  <si>
    <t>167</t>
  </si>
  <si>
    <t>125</t>
  </si>
  <si>
    <t>89</t>
  </si>
  <si>
    <t>383</t>
  </si>
  <si>
    <t>505</t>
  </si>
  <si>
    <t>465</t>
  </si>
  <si>
    <t>65</t>
  </si>
  <si>
    <t>NO  Completely Untruthful</t>
  </si>
  <si>
    <t>526</t>
  </si>
  <si>
    <t>283</t>
  </si>
  <si>
    <t>144</t>
  </si>
  <si>
    <t>94</t>
  </si>
  <si>
    <t>96</t>
  </si>
  <si>
    <t>98</t>
  </si>
  <si>
    <t>192</t>
  </si>
  <si>
    <t>122</t>
  </si>
  <si>
    <t>130</t>
  </si>
  <si>
    <t>88</t>
  </si>
  <si>
    <t>124</t>
  </si>
  <si>
    <t>269</t>
  </si>
  <si>
    <t>112</t>
  </si>
  <si>
    <t>165</t>
  </si>
  <si>
    <t>311</t>
  </si>
  <si>
    <t>NO  Completely Untruthful %</t>
  </si>
  <si>
    <t>50%</t>
  </si>
  <si>
    <t>53%</t>
  </si>
  <si>
    <t>47%</t>
  </si>
  <si>
    <t>52%</t>
  </si>
  <si>
    <t>44%</t>
  </si>
  <si>
    <t>39%</t>
  </si>
  <si>
    <t>56%</t>
  </si>
  <si>
    <t>79%</t>
  </si>
  <si>
    <t>64%</t>
  </si>
  <si>
    <t>43%</t>
  </si>
  <si>
    <t>70%</t>
  </si>
  <si>
    <t>71%</t>
  </si>
  <si>
    <t>54%</t>
  </si>
  <si>
    <t>28%</t>
  </si>
  <si>
    <t>63%</t>
  </si>
  <si>
    <t>67%</t>
  </si>
  <si>
    <t>62%</t>
  </si>
  <si>
    <t>NO  Only Partially Truthful</t>
  </si>
  <si>
    <t>334</t>
  </si>
  <si>
    <t>52</t>
  </si>
  <si>
    <t>62</t>
  </si>
  <si>
    <t>119</t>
  </si>
  <si>
    <t>111</t>
  </si>
  <si>
    <t>72</t>
  </si>
  <si>
    <t>77</t>
  </si>
  <si>
    <t>53</t>
  </si>
  <si>
    <t>47</t>
  </si>
  <si>
    <t>61</t>
  </si>
  <si>
    <t>NO  Only Partially Truthful %</t>
  </si>
  <si>
    <t>32%</t>
  </si>
  <si>
    <t>30%</t>
  </si>
  <si>
    <t>38%</t>
  </si>
  <si>
    <t>57%</t>
  </si>
  <si>
    <t>48%</t>
  </si>
  <si>
    <t>35%</t>
  </si>
  <si>
    <t>YES  Fully Truthful</t>
  </si>
  <si>
    <t>115</t>
  </si>
  <si>
    <t>132</t>
  </si>
  <si>
    <t>YES  Fully Truthful %</t>
  </si>
  <si>
    <t>Don't Know/Not Sure/No Opinion</t>
  </si>
  <si>
    <t>Don't Know/Not Sure/No Opinion %</t>
  </si>
  <si>
    <t>233</t>
  </si>
  <si>
    <t>372</t>
  </si>
  <si>
    <t>168</t>
  </si>
  <si>
    <t>136</t>
  </si>
  <si>
    <t>127</t>
  </si>
  <si>
    <t>91</t>
  </si>
  <si>
    <t>NO  I have no faith in this review at all i.e. that it will be thorough and truthful</t>
  </si>
  <si>
    <t>416</t>
  </si>
  <si>
    <t>210</t>
  </si>
  <si>
    <t>206</t>
  </si>
  <si>
    <t>64</t>
  </si>
  <si>
    <t>100</t>
  </si>
  <si>
    <t>84</t>
  </si>
  <si>
    <t>215</t>
  </si>
  <si>
    <t>241</t>
  </si>
  <si>
    <t>NO  I have no faith in this review at all i.e. that it will be thorough and truthful %</t>
  </si>
  <si>
    <t>41%</t>
  </si>
  <si>
    <t>49%</t>
  </si>
  <si>
    <t>Neutral  I believe this review will be only partially thorough and truthful, at best</t>
  </si>
  <si>
    <t>314</t>
  </si>
  <si>
    <t>176</t>
  </si>
  <si>
    <t>85</t>
  </si>
  <si>
    <t>74</t>
  </si>
  <si>
    <t>43</t>
  </si>
  <si>
    <t>174</t>
  </si>
  <si>
    <t>Neutral  I believe this review will be only partially thorough and truthful, at best %</t>
  </si>
  <si>
    <t>37%</t>
  </si>
  <si>
    <t>36%</t>
  </si>
  <si>
    <t>YES  I totally believe that this review will be 100% thorough and truthful</t>
  </si>
  <si>
    <t>282</t>
  </si>
  <si>
    <t>157</t>
  </si>
  <si>
    <t>104</t>
  </si>
  <si>
    <t>141</t>
  </si>
  <si>
    <t>235</t>
  </si>
  <si>
    <t>YES  I totally believe that this review will be 100% thorough and truthful %</t>
  </si>
  <si>
    <t>69%</t>
  </si>
  <si>
    <t>46%</t>
  </si>
  <si>
    <t>432</t>
  </si>
  <si>
    <t>267</t>
  </si>
  <si>
    <t>78</t>
  </si>
  <si>
    <t>159</t>
  </si>
  <si>
    <t>106</t>
  </si>
  <si>
    <t>153</t>
  </si>
  <si>
    <t>116</t>
  </si>
  <si>
    <t>390</t>
  </si>
  <si>
    <t>435</t>
  </si>
  <si>
    <t>171</t>
  </si>
  <si>
    <t>264</t>
  </si>
  <si>
    <t>107</t>
  </si>
  <si>
    <t>71</t>
  </si>
  <si>
    <t>190</t>
  </si>
  <si>
    <t>415</t>
  </si>
  <si>
    <t>NO  I never supported, and still don't support, the DUP 'deal' on the Irish Sea Border in 2024</t>
  </si>
  <si>
    <t>86</t>
  </si>
  <si>
    <t>68</t>
  </si>
  <si>
    <t>73</t>
  </si>
  <si>
    <t>79</t>
  </si>
  <si>
    <t>263</t>
  </si>
  <si>
    <t>259</t>
  </si>
  <si>
    <t>NO  I never supported, and still don't support, the DUP 'deal' on the Irish Sea Border in 2024 %</t>
  </si>
  <si>
    <t>66%</t>
  </si>
  <si>
    <t>72%</t>
  </si>
  <si>
    <t>89%</t>
  </si>
  <si>
    <t>100%</t>
  </si>
  <si>
    <t>65%</t>
  </si>
  <si>
    <t>84%</t>
  </si>
  <si>
    <t>YES  I supported the deal then, and still support, the DUP 'deal' on the Irish Sea Border in 2024</t>
  </si>
  <si>
    <t>81</t>
  </si>
  <si>
    <t>YES  I supported the deal then, and still support, the DUP 'deal' on the Irish Sea Border in 2024 %</t>
  </si>
  <si>
    <t>NO  I supported the deal then, but have since changed my mind, and now don't support the DUP 'deal' on the Irish Sea Border in 2024</t>
  </si>
  <si>
    <t>NO  I supported the deal then, but have since changed my mind, and now don't support the DUP 'deal' on the Irish Sea Border in 2024 %</t>
  </si>
  <si>
    <t>58%</t>
  </si>
  <si>
    <t>306</t>
  </si>
  <si>
    <t>54</t>
  </si>
  <si>
    <t>280</t>
  </si>
  <si>
    <t>286</t>
  </si>
  <si>
    <t>268</t>
  </si>
  <si>
    <t>NO - I would usually give a vote-preference to the DUP, but the 'Jeffrey Donaldson situation' (or other reason) now means I will not give a vote-preference to the DUP at next year's NI Assembly election</t>
  </si>
  <si>
    <t>46</t>
  </si>
  <si>
    <t>101</t>
  </si>
  <si>
    <t>NO - I would usually give a vote-preference to the DUP, but the 'Jeffrey Donaldson situation' (or other reason) now means I will not give a vote-preference to the DUP at next year's NI Assembly election %</t>
  </si>
  <si>
    <t>81%</t>
  </si>
  <si>
    <t>YES - I would always give a vote-preference to the DUP, and will still do so, at next year's NI Assembly election</t>
  </si>
  <si>
    <t>82</t>
  </si>
  <si>
    <t>YES - I would always give a vote-preference to the DUP, and will still do so, at next year's NI Assembly election %</t>
  </si>
  <si>
    <t>NO - I never would give a vote-preference to the DUP, and that means I will not give a vote-preference to the DUP at next year's NI Assembly election</t>
  </si>
  <si>
    <t>NO - I never would give a vote-preference to the DUP, and that means I will not give a vote-preference to the DUP at next year's NI Assembly election %</t>
  </si>
  <si>
    <t>521</t>
  </si>
  <si>
    <t>246</t>
  </si>
  <si>
    <t>202</t>
  </si>
  <si>
    <t>25%</t>
  </si>
  <si>
    <t>522</t>
  </si>
  <si>
    <t>374</t>
  </si>
  <si>
    <t>147</t>
  </si>
  <si>
    <t>382</t>
  </si>
  <si>
    <t>464</t>
  </si>
  <si>
    <t>121</t>
  </si>
  <si>
    <t>108</t>
  </si>
  <si>
    <t>42</t>
  </si>
  <si>
    <t>250</t>
  </si>
  <si>
    <t>199</t>
  </si>
  <si>
    <t>135</t>
  </si>
  <si>
    <t>149</t>
  </si>
  <si>
    <t>201</t>
  </si>
  <si>
    <t>61%</t>
  </si>
  <si>
    <t>82%</t>
  </si>
  <si>
    <t>1051</t>
  </si>
  <si>
    <t>444</t>
  </si>
  <si>
    <t>103</t>
  </si>
  <si>
    <t>181</t>
  </si>
  <si>
    <t>145</t>
  </si>
  <si>
    <t>139</t>
  </si>
  <si>
    <t>164</t>
  </si>
  <si>
    <t>76%</t>
  </si>
  <si>
    <t>68%</t>
  </si>
  <si>
    <t>80%</t>
  </si>
  <si>
    <t>528</t>
  </si>
  <si>
    <t>242</t>
  </si>
  <si>
    <t>156</t>
  </si>
  <si>
    <t>There should be regular checks for illegal immigrants at the border with the Republic of Ireland, even if that inevitably means a 'harder border'</t>
  </si>
  <si>
    <t>535</t>
  </si>
  <si>
    <t>304</t>
  </si>
  <si>
    <t>213</t>
  </si>
  <si>
    <t>425</t>
  </si>
  <si>
    <t>424</t>
  </si>
  <si>
    <t>There should be regular checks for illegal immigrants at the border with the Republic of Ireland, even if that inevitably means a 'harder border' %</t>
  </si>
  <si>
    <t>99%</t>
  </si>
  <si>
    <t>90%</t>
  </si>
  <si>
    <t>98%</t>
  </si>
  <si>
    <t>95%</t>
  </si>
  <si>
    <t>There should be no checks, and the 'open border' with the Republic of Ireland should remain as it is now - even if some people enter NI illegally</t>
  </si>
  <si>
    <t>467</t>
  </si>
  <si>
    <t>344</t>
  </si>
  <si>
    <t>There should be no checks, and the 'open border' with the Republic of Ireland should remain as it is now - even if some people enter NI illegally %</t>
  </si>
  <si>
    <t>Strongly Agree</t>
  </si>
  <si>
    <t>129</t>
  </si>
  <si>
    <t>252</t>
  </si>
  <si>
    <t>254</t>
  </si>
  <si>
    <t>Strongly Agree %</t>
  </si>
  <si>
    <t>Agree</t>
  </si>
  <si>
    <t>Agree %</t>
  </si>
  <si>
    <t>Neutral - Neither Agree nor Disagree</t>
  </si>
  <si>
    <t>Neutral - Neither Agree nor Disagree %</t>
  </si>
  <si>
    <t>I don't care about Casement Park - I don't wish to answer this question</t>
  </si>
  <si>
    <t>I don't care about Casement Park - I don't wish to answer this question %</t>
  </si>
  <si>
    <t>Disagree</t>
  </si>
  <si>
    <t>Disagree %</t>
  </si>
  <si>
    <t>Strongly Disagree</t>
  </si>
  <si>
    <t>Strongly Disagree %</t>
  </si>
  <si>
    <t>277</t>
  </si>
  <si>
    <t>None - No Impact/Change on NI</t>
  </si>
  <si>
    <t>370</t>
  </si>
  <si>
    <t>161</t>
  </si>
  <si>
    <t>None - No Impact/Change on NI %</t>
  </si>
  <si>
    <t>Minor Impact/Change on NI</t>
  </si>
  <si>
    <t>323</t>
  </si>
  <si>
    <t>162</t>
  </si>
  <si>
    <t>Minor Impact/Change on NI %</t>
  </si>
  <si>
    <t>Some Impact/Change on NI</t>
  </si>
  <si>
    <t>255</t>
  </si>
  <si>
    <t>Some Impact/Change on NI %</t>
  </si>
  <si>
    <t>Big Impact/Change on NI</t>
  </si>
  <si>
    <t>Big Impact/Change on NI %</t>
  </si>
  <si>
    <t>PNTS CR</t>
  </si>
  <si>
    <t xml:space="preserve">Where referenced in this document the following abbreviations and acronyms are used: NI - Northern Ireland, LT – LucidTalk, UK – United Kingdom, BPC – British Polling Council, AIMRO - Association of Irish Market Research Organisations.
</t>
  </si>
  <si>
    <t>=</t>
  </si>
  <si>
    <t xml:space="preserve"> Prefer not to say - Can't Remember</t>
  </si>
  <si>
    <r>
      <rPr>
        <b/>
        <u/>
        <sz val="11"/>
        <color rgb="FF000000"/>
        <rFont val="Calibri"/>
        <family val="2"/>
      </rPr>
      <t>Totalling</t>
    </r>
    <r>
      <rPr>
        <b/>
        <sz val="11"/>
        <color rgb="FF000000"/>
        <rFont val="Calibri"/>
        <family val="2"/>
      </rPr>
      <t>: All main results columns i.e. NI-Wide TOTAL RESULTS (Column B of each of the results tables) will add-up to 100%. The majority of the demographic analysis columns in each of the results tables will also add-up to 100%. However, some of the demographic analyses columns may add up to 98%, 99% or 101%, or 102% etc., due to 'rounding', and the formulations contained within the tabulation systems used to calculate the weighted and unweighted results.</t>
    </r>
  </si>
  <si>
    <t xml:space="preserve">Data Weighting: Data was weighted to the profile of all NI adults aged 18+. Data was weighted by age, sex, socio-economic group (using data from the Northern Ireland Statistics and Research Agency - NISRA), previous voting patterns (i.e. turnout probability), constituency, CONSTITUTIONAL POSITION - NORTHERN IRELAND, party support and religious affiliation. This resulted in a robust and accurate balanced NI representative sample, reflecting the demographic composition of Northern Ireland, resulting in 1,050/1,051 responses being considered in terms of the final weighted results - these are the results presented in this report. Data was weighted using a raking algorithm, in R, otherwise known as iterative proportional fitting or sample-balancing. Raking ratio estimation is a method for adjusting the sampling weights of the sample data based on known population characteristics.
Two weights were calculated. These are the normal weight and the trimmed weight – with the trimmed weight being the one that we use in the results tables shown in this report. The trimmed weight is preferable as it reduces the influence of outlying observations. The total amount trimmed is divided among the observations that were not trimmed, so that the total weight remains the same. The weights are trimmed at 64 and 0.1, meaning that no observation is allowed to exceed these limits of relative importance.
For this poll-project weights were used as follows: These were/are calculated from data such as the 2016 EU Referendum, the 2017 and 2022 Northern Ireland (NI) Assembly Elections, the 2017, 2019, and 2024 NI Westminster Elections, the 2019 NI European Election, NI census estimates, and electorate election figures for gender, age, religion, constituency etc. plus previous polling information and results from LucidTalk NI polls in the last 5 years for political-party preference and 'Constitutional Position - Northern Ireland'. </t>
  </si>
  <si>
    <r>
      <rPr>
        <b/>
        <u/>
        <sz val="11"/>
        <color rgb="FF000000"/>
        <rFont val="Calibri"/>
        <family val="2"/>
      </rPr>
      <t>LucidTalk - Professional Credentials</t>
    </r>
    <r>
      <rPr>
        <b/>
        <sz val="11"/>
        <color rgb="FF000000"/>
        <rFont val="Calibri"/>
        <family val="2"/>
      </rPr>
      <t>: LucidTalk is a member of the British Polling Council (BPC), the UK Market Research Society (UK MRS), and ESOMAR (European Society of Market Research organisations). The BPC is the primary UK professional body ensuring professional Polling and Market Research standards. All polling, research, sampling, methodologies used, market research projects, results, and reports production, are, and have been, carried out to the professional standards laid down by the BPC and also (as published) of AIMRO (Association of Irish Market Research Organisations).</t>
    </r>
  </si>
  <si>
    <t>LucidTalk Limited | The Innovation Centre | NI Science Park I Queen's Road | Queen’s Island | Belfast BT3 9DT 
Telephone: 028 9073 7800 (Switchboard) | 028 9040 9980 (Direct) | 07711 450545 (Mobile) 
Fax: 028 9073 7801 | Email: info@lucidtalk.co.uk</t>
  </si>
  <si>
    <t>DEMOGRAPHIC DATA - NI Region/Residence Area - by NI Political Constituencies:
Belfast/Belfast area - the 4 Belfast constituencies (North, South, East, and West) + East NI - North Down/Lagan Valley/South Antrim/East Antrim
North NI - Foyle/East Londonderry/North Antrim 
South NI – South Down/Strangford/Newry and Armagh/Upper Bann
West NI - Fermanagh and South Tyrone/Mid-Ulster/West Tyrone</t>
  </si>
  <si>
    <t>Contents</t>
  </si>
  <si>
    <t xml:space="preserve">This is a ‘Contents’ page with ‘live’ links to each of the poll question results, – and to return to this ‘Contents’ page, there is a ‘Return to Contents’ button at the top left of each table. So this should allow easy navigation around the poll results tables. </t>
  </si>
  <si>
    <t>Question wording in the 'Contents' maybe a shortened version of the actual poll question used in the poll-survey. Please see the actual poll question results page for each poll question, for the full exact wording of the applicable poll question.</t>
  </si>
  <si>
    <r>
      <t xml:space="preserve">QUESTION 1. NI ASSEMBLY ELECTION: If a NI Assembly Election were to be held tomorrow which political party would you vote for as FIRST PREFERENCE? </t>
    </r>
    <r>
      <rPr>
        <b/>
        <sz val="20"/>
        <color rgb="FF0070C0"/>
        <rFont val="Bahnschrift"/>
        <family val="2"/>
      </rPr>
      <t>- MAIN Results exc. Don't Know/Undecideds</t>
    </r>
  </si>
  <si>
    <t>Age-Group - By five separate age-groups</t>
  </si>
  <si>
    <t>Socio-Economic Group - Social Grade</t>
  </si>
  <si>
    <t>NI Region - Residence Area (see description in Front-Page Introduction)</t>
  </si>
  <si>
    <t>2022 NI Assembly Election Past-Vote: CNR = Catholic/Nationalist/Republican, PUL = Protestant/Unionist/Loyalist</t>
  </si>
  <si>
    <t>NI Constitutional VOTING BLOCK</t>
  </si>
  <si>
    <t>Community-Religion</t>
  </si>
  <si>
    <r>
      <t xml:space="preserve">Total% </t>
    </r>
    <r>
      <rPr>
        <b/>
        <sz val="14"/>
        <color rgb="FFFFFFFF"/>
        <rFont val="Arial Narrow"/>
        <family val="2"/>
      </rPr>
      <t xml:space="preserve">- NI Representative Results </t>
    </r>
  </si>
  <si>
    <t>18-34 years age-group</t>
  </si>
  <si>
    <t>35-44 years age-group</t>
  </si>
  <si>
    <t>45-54 years age-group</t>
  </si>
  <si>
    <t>55-64 years age-group</t>
  </si>
  <si>
    <t>65+ years age-group</t>
  </si>
  <si>
    <t>ABC1 i.e. "Middle Class"</t>
  </si>
  <si>
    <t>C2DE i.e. "Working Class"</t>
  </si>
  <si>
    <t xml:space="preserve">Others - Retired, Students, Non-Salaried etc. </t>
  </si>
  <si>
    <r>
      <rPr>
        <b/>
        <sz val="14"/>
        <color rgb="FFFFFFFF"/>
        <rFont val="Arial Narrow"/>
        <family val="2"/>
      </rPr>
      <t>BELFAST</t>
    </r>
    <r>
      <rPr>
        <sz val="14"/>
        <color rgb="FFFFFFFF"/>
        <rFont val="Arial Narrow"/>
        <family val="2"/>
      </rPr>
      <t xml:space="preserve"> </t>
    </r>
    <r>
      <rPr>
        <sz val="11"/>
        <color rgb="FFFFFFFF"/>
        <rFont val="Arial Narrow"/>
        <family val="2"/>
      </rPr>
      <t>- 4 Belfast Constituencies</t>
    </r>
  </si>
  <si>
    <r>
      <rPr>
        <b/>
        <sz val="14"/>
        <color rgb="FFFFFFFF"/>
        <rFont val="Arial Narrow"/>
        <family val="2"/>
      </rPr>
      <t>EAST</t>
    </r>
    <r>
      <rPr>
        <sz val="11"/>
        <color rgb="FFFFFFFF"/>
        <rFont val="Arial Narrow"/>
        <family val="2"/>
      </rPr>
      <t xml:space="preserve"> - E&amp;S Antrim, N. Down, Lagan Valley</t>
    </r>
  </si>
  <si>
    <r>
      <rPr>
        <b/>
        <sz val="14"/>
        <color rgb="FFFFFFFF"/>
        <rFont val="Arial Narrow"/>
        <family val="2"/>
      </rPr>
      <t>NORTH</t>
    </r>
    <r>
      <rPr>
        <sz val="11"/>
        <color rgb="FFFFFFFF"/>
        <rFont val="Arial Narrow"/>
        <family val="2"/>
      </rPr>
      <t xml:space="preserve"> - N. Antrim, E. Londonderry, Foyle</t>
    </r>
  </si>
  <si>
    <r>
      <rPr>
        <b/>
        <sz val="14"/>
        <color rgb="FFFFFFFF"/>
        <rFont val="Arial Narrow"/>
        <family val="2"/>
      </rPr>
      <t>SOUTH</t>
    </r>
    <r>
      <rPr>
        <sz val="11"/>
        <color rgb="FFFFFFFF"/>
        <rFont val="Arial Narrow"/>
        <family val="2"/>
      </rPr>
      <t xml:space="preserve"> - S'ford, U. Bann, S. Down, Newry&amp;Armagh</t>
    </r>
  </si>
  <si>
    <r>
      <rPr>
        <b/>
        <sz val="14"/>
        <color rgb="FFFFFFFF"/>
        <rFont val="Arial Narrow"/>
        <family val="2"/>
      </rPr>
      <t>WEST</t>
    </r>
    <r>
      <rPr>
        <sz val="11"/>
        <color rgb="FFFFFFFF"/>
        <rFont val="Arial Narrow"/>
        <family val="2"/>
      </rPr>
      <t xml:space="preserve"> - F&amp;ST, Mid Ulster, W. Tyrone</t>
    </r>
  </si>
  <si>
    <t>Others e.g. IRSP, NI Cons, Workers party, Independents</t>
  </si>
  <si>
    <t>Unknown Voters at the 2022 NIA election</t>
  </si>
  <si>
    <t>Non-Voters at the 2022 NIA election</t>
  </si>
  <si>
    <t>UNIONIST</t>
  </si>
  <si>
    <t>NATIONALIST / REPUBLICAN</t>
  </si>
  <si>
    <t>Constitutionally Neutral - Non assigned/Can't determine</t>
  </si>
  <si>
    <t>Undetermined/ Unidentified</t>
  </si>
  <si>
    <t>Other Religion - Prefer not to say</t>
  </si>
  <si>
    <t>Non % Nos (Nos in lighter type) represent ‘weighted down’ respondent Nos, and not actual ‘real live’ respondent Nos. This is because the project had a NI base sample No. of 3,043, and used a NI weighted modelled representative sample of 1,050/1,051 modelled from the base 3,043 response dataset, - therefore a respondent No. of e.g. 30-40 in the data-results tables presented here, could represent an actual ‘live respondent’ No. of 70-120 from the 3,043 main NI base sample etc.</t>
  </si>
  <si>
    <t>LucidTalk - Northern Ireland (NI)-Wide SUMMER 2026 NI 'Tracker' Poll-Project - July 2026: Data Results - Unweighted and Weighted/NI Representative sample (3,043 NI-Wide responses - 1,050 final weighted sample)</t>
  </si>
  <si>
    <t>QUESTION 6 - CASEMENT PARK: To what extent do you agree or disagree with the following statement: 'The reported significant downscaling of plans to redevelop Casement Park represents a major political failure for Sinn Féin, who championed the flagship project but have failed to deliver it'?</t>
  </si>
  <si>
    <t>QUESTION 7 - UK PRIME MINISTER: Andy Burnham has become the new leader of the UK Labour Party, and will become the next Prime Minister (PM) of the UK. What impact, or what change (if any), do you think Andy Burnham as UK PM will have on Northern Ireland (NI)?</t>
  </si>
  <si>
    <t>LucidTalk - Northern Ireland (NI)-Wide Summer 2026 NI 'Tracker' Poll-Project - July 2026: Data Results - Unweighted and Weighted/NI Representative sample (3,043 NI-Wide responses - 1,050 final weighted sample)</t>
  </si>
  <si>
    <t>QUESTION 2a. JEFFREY DONALDSON: Do you believe the DUP is being fully honest about what it knew in relation to Jeffrey Donaldson’s double life?</t>
  </si>
  <si>
    <r>
      <t xml:space="preserve">QUESTION 2c. DUP DEAL - IRISH SEA BORDER - UNIONIST VOTERS ONLY. </t>
    </r>
    <r>
      <rPr>
        <b/>
        <sz val="12"/>
        <color rgb="FF000000"/>
        <rFont val="Bahnschrift"/>
        <family val="2"/>
      </rPr>
      <t xml:space="preserve">BACKGROUND: Shortly before his arrest in 2024 JEFFREY DONALDSON supported and led the DUP back into government in NI which saw Stormont restored in 2024. This was on the basis of a 'deal' negotiated (mostly) by Jeffrey Donaldson with the UK Government re. the 'Irish Sea Border' - a deal which Donaldson said removed the Irish Sea Border altogether. </t>
    </r>
    <r>
      <rPr>
        <b/>
        <sz val="20"/>
        <color rgb="FF000000"/>
        <rFont val="Bahnschrift"/>
        <family val="2"/>
      </rPr>
      <t xml:space="preserve">In this context, do you support, and/or still support, or not support, the DUP’s deal on the Irish Sea border which saw Stormont restored in 2024? </t>
    </r>
    <r>
      <rPr>
        <b/>
        <i/>
        <sz val="12"/>
        <color theme="9" tint="-0.249977111117893"/>
        <rFont val="Bahnschrift"/>
        <family val="2"/>
      </rPr>
      <t>NB This question is being asked of those who indicated in Question 1, that they would vote 1st preference for a Unionist party or candidate at a NI Assembly Election i.e. DUP, UUP, TUV, Other-Unionist: PUP, NI Cons, Indep. Unsts etc.</t>
    </r>
  </si>
  <si>
    <r>
      <t xml:space="preserve">QUESTION 2d. DUP DEAL - IRISH SEA BORDER - NON-DUP UNIONIST VOTERS ONLY. - We note you would vote 1st preference for a Unionist party, or candidate, at a NI Assembly Election, but not 1st preference for the DUP - In this context, do the revelations about Jeffrey Donaldson make you more or less likely to give a vote-transfer (e.g. 2nd, 3rd, 4th preference etc.) to the DUP at next year’s NI Assembly election? </t>
    </r>
    <r>
      <rPr>
        <b/>
        <i/>
        <sz val="12"/>
        <color theme="9" tint="-0.249977111117893"/>
        <rFont val="Bahnschrift"/>
        <family val="2"/>
      </rPr>
      <t>NB This question is being asked of those who indicated in Question 1, that they would vote 1st preference for a Unionist party or candidate at a NI Assembly Election BUT NOT THE DUP i.e. UUP, TUV, PUP, NI Cons, Indep. Unsts etc.</t>
    </r>
  </si>
  <si>
    <r>
      <t xml:space="preserve">QUESTION 2b. DUP SAFEGUARDING REVIEW - JEFFREY DONALDSON: </t>
    </r>
    <r>
      <rPr>
        <b/>
        <sz val="12"/>
        <color rgb="FF000000"/>
        <rFont val="Bahnschrift"/>
        <family val="2"/>
      </rPr>
      <t>BACKGROUND: Following the conviction of JEFFREY DONALDSON, the DUP has said that it has commissioned the “iNEQE Safeguarding Group to conduct an Independent Focused Safeguarding Review for the Democratic Unionist Party into Jeffrey Donaldson’s time as a member of the Party”. This review will be led by safeguarding expert Jim Gamble.</t>
    </r>
    <r>
      <rPr>
        <b/>
        <sz val="20"/>
        <color rgb="FF000000"/>
        <rFont val="Bahnschrift"/>
        <family val="2"/>
      </rPr>
      <t xml:space="preserve">                                   Do you have confidence in this review, i.e. that it will present and report on the full truth and detail about Jeffrey Donaldson's time as a member of the DUP?</t>
    </r>
  </si>
  <si>
    <t>Weighted - Excluding Non-Voters/Don't Knows</t>
  </si>
  <si>
    <t xml:space="preserve">QUESTION 3. YOUR LEVEL OF TRUST IN NI POLITICAL PARTIES: Generally, how much trust do you have in the following NI Political Parties? - From 100% - Total Trust/Couldn't be better to 0% - Zero Trust/Couldn't be worse. PLEASE ANSWER IMPARTIALLY AND NEUTRALLY i.e. DISREGARD YOUR PERSONAL POLITICAL VIEWS. Q3.1: Sinn Féin </t>
  </si>
  <si>
    <t>Weighted Average - Total Score</t>
  </si>
  <si>
    <t xml:space="preserve">QUESTION 3. YOUR LEVEL OF TRUST IN NI POLITICAL PARTIES: Generally, how much trust do you have in the following NI Political Parties? - From 100% - Total Trust/Couldn't be better to 0% - Zero Trust/Couldn't be worse. PLEASE ANSWER IMPARTIALLY AND NEUTRALLY i.e. DISREGARD YOUR PERSONAL POLITICAL VIEWS. Q3.2: UUP </t>
  </si>
  <si>
    <t xml:space="preserve">QUESTION 3. YOUR LEVEL OF TRUST IN NI POLITICAL PARTIES: Generally, how much trust do you have in the following NI Political Parties? - From 100% - Total Trust/Couldn't be better to 0% - Zero Trust/Couldn't be worse. PLEASE ANSWER IMPARTIALLY AND NEUTRALLY i.e. DISREGARD YOUR PERSONAL POLITICAL VIEWS. Q3.3: DUP </t>
  </si>
  <si>
    <t xml:space="preserve">QUESTION 3. YOUR LEVEL OF TRUST IN NI POLITICAL PARTIES: Generally, how much trust do you have in the following NI Political Parties? - From 100% - Total Trust/Couldn't be better to 0% - Zero Trust/Couldn't be worse. PLEASE ANSWER IMPARTIALLY AND NEUTRALLY i.e. DISREGARD YOUR PERSONAL POLITICAL VIEWS. Q3.4: Alliance Party </t>
  </si>
  <si>
    <t xml:space="preserve">QUESTION 3. YOUR LEVEL OF TRUST IN NI POLITICAL PARTIES: Generally, how much trust do you have in the following NI Political Parties? - From 100% - Total Trust/Couldn't be better to 0% - Zero Trust/Couldn't be worse. PLEASE ANSWER IMPARTIALLY AND NEUTRALLY i.e. DISREGARD YOUR PERSONAL POLITICAL VIEWS. Q3.5: SDLP </t>
  </si>
  <si>
    <t xml:space="preserve">QUESTION 3. YOUR LEVEL OF TRUST IN NI POLITICAL PARTIES: Generally, how much trust do you have in the following NI Political Parties? - From 100% - Total Trust/Couldn't be better to 0% - Zero Trust/Couldn't be worse. PLEASE ANSWER IMPARTIALLY AND NEUTRALLY i.e. DISREGARD YOUR PERSONAL POLITICAL VIEWS. Q3.6: TUV </t>
  </si>
  <si>
    <t xml:space="preserve">QUESTION 3. YOUR LEVEL OF TRUST IN NI POLITICAL PARTIES: Generally, how much trust do you have in the following NI Political Parties? - From 100% - Total Trust/Couldn't be better to 0% - Zero Trust/Couldn't be worse. PLEASE ANSWER IMPARTIALLY AND NEUTRALLY i.e. DISREGARD YOUR PERSONAL POLITICAL VIEWS. Q3.7: Green Party </t>
  </si>
  <si>
    <t>QUESTION 3. YOUR LEVEL OF TRUST IN NI POLITICAL PARTIES: Generally, how much trust do you have in the following NI Political Parties? - From 100% - Total Trust/Couldn't be better to 0% - Zero Trust/Couldn't be worse. PLEASE ANSWER IMPARTIALLY AND NEUTRALLY i.e. DISREGARD YOUR PERSONAL POLITICAL VIEWS. Q3.9: Aontú</t>
  </si>
  <si>
    <t>QUESTION 4. MORALE AND ENTHUSIASM WITHIN THE MAIN NI COMMUNITIES: Generally, and based on your own view, and interaction with family, friends, work colleagues, etc., how do you rate the current 'morale and enthusiasm' within each of NI's main communities? - From 100% - Morale/Enthusiasm couldn't be higher, to 0% - Morale/Enthusiasm couldn't be lower. PLEASE ANSWER IMPARTIALLY AND NEUTRALLY i.e. DISREGARD YOUR PERSONAL POLITICAL VIEWS. Q4.1: The Unionist and PUL Community</t>
  </si>
  <si>
    <t>QUESTION 4. MORALE AND ENTHUSIASM WITHIN THE MAIN NI COMMUNITIES: Generally, and based on your own view, and interaction with family, friends, work colleagues, etc., how do you rate the current 'morale and enthusiasm' within each of NI's main communities? - From 100% - Morale/Enthusiasm couldn't be higher, to 0% - Morale/Enthusiasm couldn't be lower. PLEASE ANSWER IMPARTIALLY AND NEUTRALLY i.e. DISREGARD YOUR PERSONAL POLITICAL VIEWS. Q4.2: The Nationalist / Republican community</t>
  </si>
  <si>
    <t>QUESTION 4. MORALE AND ENTHUSIASM WITHIN THE MAIN NI COMMUNITIES: Generally, and based on your own view, and interaction with family, friends, work colleagues, etc., how do you rate the current 'morale and enthusiasm' within each of NI's main communities? - From 100% - Morale/Enthusiasm couldn't be higher, to 0% - Morale/Enthusiasm couldn't be lower. PLEASE ANSWER IMPARTIALLY AND NEUTRALLY i.e. DISREGARD YOUR PERSONAL POLITICAL VIEWS. Q4.3: The non-alligned Alliance / Green / Others community</t>
  </si>
  <si>
    <t>VERSION 1: 30th July 2026</t>
  </si>
  <si>
    <t>LucidTalk - Belfast Telegraph Summer 2026 NI 'Tracker' Poll (July 2026) - Data-Table Poll Results</t>
  </si>
  <si>
    <t xml:space="preserve">LucidTalk - Northern Ireland (NI)-Wide Belfast Telegraph Summer 2026 'NI Tracker' Poll-Project: July 2026 - Data Results - Weighted/NI Representative sample: 3,043 Responses. </t>
  </si>
  <si>
    <t>FULL RESULTS: DATA TABLES - Weighted and Unweighted (All Responses) - 3,043/1,050 responses used in final weighted NI representative sample</t>
  </si>
  <si>
    <r>
      <t xml:space="preserve">The results for each individual Poll Question can be accessed via the Tabs at the bottom of the Spreadsheet - For each Poll Question demographic analyses are shown by: Gender, Age-Group, Socio-Economic Group, NI Residence Area (see attached description), 2022 NI Assembly Election - Past-Vote, NI CONSTITUTIONAL VOTING BLOCK - NORTHERN IRELAND (Unionist, Nationalist, etc.), and Community (Protestant, R. Catholic, etc.). </t>
    </r>
    <r>
      <rPr>
        <b/>
        <sz val="12"/>
        <color rgb="FFFF0000"/>
        <rFont val="Calibri"/>
        <family val="2"/>
      </rPr>
      <t>NB Subsamples from any cross-breaks or 'drill-downs' into the data results will be subject to a higher margin of error, and conclusions drawn from cross-breaks with very small sub-samples should be treated with caution.</t>
    </r>
  </si>
  <si>
    <t>METHODOLOGY: Polling was carried out by Belfast based polling and market research company LucidTalk. The project was carried out online for a period of 3 days from 17th to 19th July 2026. The project targeted the established Northern Ireland (NI) LucidTalk online Opinion Panel (16,800+ members), which is balanced by gender, age-group, area of residence, and community background, to be demographically representative of Northern Ireland. 3,043 full responses were received. A data auditing process was then carried out to ensure all completed poll-surveys were genuine 'one-person, one-vote' responses, and this resulted in 1,050/1,051 responses being considered and verified as the base data-set (weighted and unweighted). These base-samples were then weighted by gender, community background and additional demographic measurements to reflect the demographic composition of Northern Ireland, resulting in the weighted data tables and weighted results set i.e. the final results - the results presented in this report. All data results produced are accurate to a margin of error of +/-2.3%, at 95% confidence. All surveys and polls may be subject to sources of error, including, but not limited to, sampling error, coverage error, and measurement error. All reported margins of sampling error include the computed design effects for weighting.</t>
  </si>
  <si>
    <r>
      <t xml:space="preserve">QUESTION 5 - IMMIGRATION: </t>
    </r>
    <r>
      <rPr>
        <b/>
        <sz val="12"/>
        <color rgb="FF000000"/>
        <rFont val="Bahnschrift"/>
        <family val="2"/>
      </rPr>
      <t xml:space="preserve">BACKGROUND: There were riots last month in Belfast and in other towns in NI, after the attempted murder of Stephen Ogilvie in North Belfast. These disturbances followed the unrest of summer 2024, and the Ballymena riots last year. It is widely accepted that these riots were sparked off by views about the level of immigration into NI, and in particular the No. of immigrants coming into NI from the Republic of Ireland.                                                                                                                                                     </t>
    </r>
    <r>
      <rPr>
        <b/>
        <sz val="20"/>
        <color rgb="FF000000"/>
        <rFont val="Bahnschrift"/>
        <family val="2"/>
      </rPr>
      <t>In this context, which comes closer to your view?</t>
    </r>
  </si>
  <si>
    <t>QUESTION 3. YOUR LEVEL OF TRUST IN NI POLITICAL PARTIES: Generally, how much trust do you have in the following NI Political Parties? - From 100% - Total Trust/Couldn't be better to 0% - Zero Trust/Couldn't be worse. PLEASE ANSWER IMPARTIALLY AND NEUTRALLY i.e. DISREGARD YOUR PERSONAL POLITICAL VIEWS. Q3.8: People Before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</si>
</sst>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rgb="FF000000"/>
      <name val="Calibri"/>
      <family val="2"/>
      <scheme val="minor"/>
    </font>
    <font>
      <sz val="11"/>
      <color rgb="FF000000"/>
      <name val="Calibri"/>
      <family val="2"/>
      <scheme val="minor"/>
    </font>
    <font>
      <b/>
      <sz val="11"/>
      <color rgb="FF000000"/>
      <name val="Calibri"/>
      <family val="2"/>
    </font>
    <font>
      <b/>
      <sz val="14"/>
      <color rgb="FF000000"/>
      <name val="Calibri"/>
      <family val="2"/>
    </font>
    <font>
      <b/>
      <sz val="14"/>
      <color rgb="FF000000"/>
      <name val="Calibri"/>
      <family val="2"/>
      <scheme val="minor"/>
    </font>
    <font>
      <b/>
      <sz val="11"/>
      <color rgb="FF000000"/>
      <name val="Calibri"/>
      <family val="2"/>
      <scheme val="minor"/>
    </font>
    <font>
      <sz val="11"/>
      <color rgb="FF000000"/>
      <name val="Calibri"/>
      <family val="2"/>
    </font>
    <font>
      <sz val="14"/>
      <color rgb="FFFFFFFF"/>
      <name val="Arial Narrow"/>
      <family val="2"/>
    </font>
    <font>
      <b/>
      <sz val="18"/>
      <color rgb="FF000000"/>
      <name val="Calibri"/>
      <family val="2"/>
      <scheme val="minor"/>
    </font>
    <font>
      <b/>
      <sz val="12"/>
      <color theme="1"/>
      <name val="Calibri"/>
      <family val="2"/>
    </font>
    <font>
      <b/>
      <sz val="12"/>
      <color theme="1"/>
      <name val="Calibri"/>
      <family val="2"/>
      <scheme val="minor"/>
    </font>
    <font>
      <b/>
      <sz val="14"/>
      <color theme="1"/>
      <name val="Calibri"/>
      <family val="2"/>
    </font>
    <font>
      <sz val="14"/>
      <color theme="1"/>
      <name val="Calibri"/>
      <family val="2"/>
      <scheme val="minor"/>
    </font>
    <font>
      <b/>
      <sz val="12"/>
      <color theme="9" tint="-0.499984740745262"/>
      <name val="Calibri"/>
      <family val="2"/>
    </font>
    <font>
      <b/>
      <sz val="12"/>
      <color rgb="FFFF0000"/>
      <name val="Calibri"/>
      <family val="2"/>
    </font>
    <font>
      <b/>
      <u/>
      <sz val="11"/>
      <color rgb="FF000000"/>
      <name val="Calibri"/>
      <family val="2"/>
    </font>
    <font>
      <b/>
      <sz val="12"/>
      <name val="Calibri"/>
      <family val="2"/>
    </font>
    <font>
      <b/>
      <u/>
      <sz val="28"/>
      <color rgb="FF000000"/>
      <name val="Calibri"/>
      <family val="2"/>
    </font>
    <font>
      <u/>
      <sz val="11"/>
      <color theme="10"/>
      <name val="Calibri"/>
      <family val="2"/>
      <scheme val="minor"/>
    </font>
    <font>
      <b/>
      <u/>
      <sz val="16"/>
      <color rgb="FF0070C0"/>
      <name val="Calibri"/>
      <family val="2"/>
      <scheme val="minor"/>
    </font>
    <font>
      <b/>
      <sz val="16"/>
      <color rgb="FFFF0000"/>
      <name val="Calibri"/>
      <family val="2"/>
      <scheme val="minor"/>
    </font>
    <font>
      <sz val="20"/>
      <color rgb="FF000000"/>
      <name val="Bahnschrift"/>
      <family val="2"/>
    </font>
    <font>
      <b/>
      <sz val="20"/>
      <color rgb="FF000000"/>
      <name val="Bahnschrift"/>
      <family val="2"/>
    </font>
    <font>
      <b/>
      <sz val="20"/>
      <color rgb="FF0070C0"/>
      <name val="Bahnschrift"/>
      <family val="2"/>
    </font>
    <font>
      <b/>
      <sz val="24"/>
      <color rgb="FFFFFFFF"/>
      <name val="Arial Narrow"/>
      <family val="2"/>
    </font>
    <font>
      <b/>
      <sz val="14"/>
      <color rgb="FFFFFFFF"/>
      <name val="Arial Narrow"/>
      <family val="2"/>
    </font>
    <font>
      <sz val="11"/>
      <color rgb="FFFFFFFF"/>
      <name val="Arial Narrow"/>
      <family val="2"/>
    </font>
    <font>
      <sz val="14"/>
      <color rgb="FFA9A9A9"/>
      <name val="Arial Narrow"/>
      <family val="2"/>
    </font>
    <font>
      <sz val="14"/>
      <color rgb="FF000000"/>
      <name val="Arial Narrow"/>
      <family val="2"/>
    </font>
    <font>
      <b/>
      <sz val="14"/>
      <color rgb="FF000000"/>
      <name val="Arial Narrow"/>
      <family val="2"/>
    </font>
    <font>
      <b/>
      <sz val="14"/>
      <color rgb="FFA9A9A9"/>
      <name val="Arial Narrow"/>
      <family val="2"/>
    </font>
    <font>
      <b/>
      <sz val="12"/>
      <color rgb="FF000000"/>
      <name val="Bahnschrift"/>
      <family val="2"/>
    </font>
    <font>
      <b/>
      <sz val="10"/>
      <color rgb="FFFFFFFF"/>
      <name val="Arial Narrow"/>
      <family val="2"/>
    </font>
    <font>
      <b/>
      <i/>
      <sz val="12"/>
      <color theme="9" tint="-0.249977111117893"/>
      <name val="Bahnschrift"/>
      <family val="2"/>
    </font>
    <font>
      <sz val="14"/>
      <color rgb="FF000000"/>
      <name val="Calibri"/>
      <family val="2"/>
      <scheme val="minor"/>
    </font>
    <font>
      <b/>
      <u/>
      <sz val="12"/>
      <color rgb="FF000000"/>
      <name val="Calibri"/>
      <family val="2"/>
    </font>
    <font>
      <u/>
      <sz val="12"/>
      <color theme="10"/>
      <name val="Calibri"/>
      <family val="2"/>
      <scheme val="minor"/>
    </font>
    <font>
      <u/>
      <sz val="20"/>
      <color theme="10"/>
      <name val="Calibri"/>
      <family val="2"/>
      <scheme val="minor"/>
    </font>
  </fonts>
  <fills count="8">
    <fill>
      <patternFill patternType="none"/>
    </fill>
    <fill>
      <patternFill patternType="gray125"/>
    </fill>
    <fill>
      <patternFill patternType="solid">
        <fgColor rgb="FF1F334B"/>
      </patternFill>
    </fill>
    <fill>
      <patternFill patternType="solid">
        <fgColor rgb="FF4F81BD"/>
      </patternFill>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s>
  <borders count="36">
    <border>
      <left/>
      <right/>
      <top/>
      <bottom/>
      <diagonal/>
    </border>
    <border>
      <left style="thin">
        <color rgb="FFFFFFFF"/>
      </left>
      <right style="thin">
        <color rgb="FFFFFFFF"/>
      </right>
      <top style="thin">
        <color rgb="FFFFFFFF"/>
      </top>
      <bottom style="thin">
        <color rgb="FFFFFFFF"/>
      </bottom>
      <diagonal/>
    </border>
    <border>
      <left/>
      <right/>
      <top style="thin">
        <color rgb="FF4F81BD"/>
      </top>
      <bottom style="thin">
        <color rgb="FF4F81BD"/>
      </bottom>
      <diagonal/>
    </border>
    <border>
      <left style="thin">
        <color rgb="FF4F81BD"/>
      </left>
      <right style="thin">
        <color rgb="FF4F81BD"/>
      </right>
      <top style="thin">
        <color rgb="FF4F81BD"/>
      </top>
      <bottom style="thin">
        <color rgb="FF4F81BD"/>
      </bottom>
      <diagonal/>
    </border>
    <border>
      <left style="double">
        <color auto="1"/>
      </left>
      <right style="double">
        <color auto="1"/>
      </right>
      <top style="double">
        <color auto="1"/>
      </top>
      <bottom style="double">
        <color auto="1"/>
      </bottom>
      <diagonal/>
    </border>
    <border>
      <left style="double">
        <color auto="1"/>
      </left>
      <right style="double">
        <color auto="1"/>
      </right>
      <top style="double">
        <color auto="1"/>
      </top>
      <bottom/>
      <diagonal/>
    </border>
    <border>
      <left/>
      <right/>
      <top style="double">
        <color auto="1"/>
      </top>
      <bottom style="double">
        <color auto="1"/>
      </bottom>
      <diagonal/>
    </border>
    <border>
      <left style="double">
        <color auto="1"/>
      </left>
      <right/>
      <top/>
      <bottom/>
      <diagonal/>
    </border>
    <border>
      <left/>
      <right/>
      <top style="thin">
        <color rgb="FF4F81BD"/>
      </top>
      <bottom/>
      <diagonal/>
    </border>
    <border>
      <left/>
      <right/>
      <top style="double">
        <color auto="1"/>
      </top>
      <bottom/>
      <diagonal/>
    </border>
    <border>
      <left/>
      <right style="double">
        <color indexed="64"/>
      </right>
      <top style="double">
        <color indexed="64"/>
      </top>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style="double">
        <color auto="1"/>
      </left>
      <right/>
      <top/>
      <bottom style="thin">
        <color auto="1"/>
      </bottom>
      <diagonal/>
    </border>
    <border>
      <left/>
      <right/>
      <top/>
      <bottom style="thin">
        <color auto="1"/>
      </bottom>
      <diagonal/>
    </border>
    <border>
      <left/>
      <right style="double">
        <color auto="1"/>
      </right>
      <top/>
      <bottom style="thin">
        <color auto="1"/>
      </bottom>
      <diagonal/>
    </border>
    <border>
      <left style="double">
        <color auto="1"/>
      </left>
      <right/>
      <top style="thin">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double">
        <color auto="1"/>
      </top>
      <bottom style="double">
        <color indexed="64"/>
      </bottom>
      <diagonal/>
    </border>
    <border>
      <left/>
      <right style="double">
        <color auto="1"/>
      </right>
      <top style="double">
        <color auto="1"/>
      </top>
      <bottom style="double">
        <color auto="1"/>
      </bottom>
      <diagonal/>
    </border>
    <border>
      <left style="double">
        <color auto="1"/>
      </left>
      <right/>
      <top/>
      <bottom style="double">
        <color auto="1"/>
      </bottom>
      <diagonal/>
    </border>
    <border>
      <left/>
      <right/>
      <top/>
      <bottom style="double">
        <color indexed="64"/>
      </bottom>
      <diagonal/>
    </border>
    <border>
      <left/>
      <right style="double">
        <color indexed="64"/>
      </right>
      <top/>
      <bottom style="double">
        <color indexed="64"/>
      </bottom>
      <diagonal/>
    </border>
    <border>
      <left/>
      <right/>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4F81BD"/>
      </top>
      <bottom style="thin">
        <color rgb="FF4F81BD"/>
      </bottom>
      <diagonal/>
    </border>
    <border>
      <left/>
      <right/>
      <top/>
      <bottom style="thin">
        <color rgb="FF4F81BD"/>
      </bottom>
      <diagonal/>
    </border>
    <border>
      <left style="thin">
        <color rgb="FFFFFFFF"/>
      </left>
      <right/>
      <top/>
      <bottom style="thin">
        <color rgb="FF4F81BD"/>
      </bottom>
      <diagonal/>
    </border>
    <border>
      <left/>
      <right style="thin">
        <color rgb="FFFFFFFF"/>
      </right>
      <top/>
      <bottom style="thin">
        <color rgb="FF4F81BD"/>
      </bottom>
      <diagonal/>
    </border>
  </borders>
  <cellStyleXfs count="3">
    <xf numFmtId="0" fontId="0" fillId="0" borderId="0"/>
    <xf numFmtId="9" fontId="1" fillId="0" borderId="0" applyFont="0" applyFill="0" applyBorder="0" applyAlignment="0" applyProtection="0"/>
    <xf numFmtId="0" fontId="18" fillId="0" borderId="0" applyNumberFormat="0" applyFill="0" applyBorder="0" applyAlignment="0" applyProtection="0"/>
  </cellStyleXfs>
  <cellXfs count="98">
    <xf numFmtId="0" fontId="0" fillId="0" borderId="0" xfId="0"/>
    <xf numFmtId="9" fontId="0" fillId="0" borderId="0" xfId="0" applyNumberFormat="1"/>
    <xf numFmtId="0" fontId="0" fillId="0" borderId="4" xfId="0" applyBorder="1"/>
    <xf numFmtId="0" fontId="2" fillId="0" borderId="5" xfId="0" applyFont="1" applyBorder="1" applyAlignment="1">
      <alignment horizontal="left" vertical="top" wrapText="1"/>
    </xf>
    <xf numFmtId="0" fontId="3" fillId="0" borderId="4" xfId="0" applyFont="1" applyBorder="1" applyAlignment="1">
      <alignment horizontal="center" vertical="top" wrapText="1"/>
    </xf>
    <xf numFmtId="0" fontId="5" fillId="0" borderId="7" xfId="0" applyFont="1" applyBorder="1" applyAlignment="1">
      <alignment vertical="center" wrapText="1"/>
    </xf>
    <xf numFmtId="0" fontId="0" fillId="0" borderId="7" xfId="0" applyBorder="1"/>
    <xf numFmtId="0" fontId="6" fillId="0" borderId="5" xfId="0" applyFont="1" applyBorder="1" applyAlignment="1">
      <alignment wrapText="1"/>
    </xf>
    <xf numFmtId="0" fontId="7" fillId="3" borderId="8" xfId="0" applyFont="1" applyFill="1" applyBorder="1" applyAlignment="1">
      <alignment horizontal="center" vertical="center" wrapText="1"/>
    </xf>
    <xf numFmtId="0" fontId="8" fillId="0" borderId="0" xfId="0" applyFont="1" applyAlignment="1">
      <alignment horizontal="center" vertical="center"/>
    </xf>
    <xf numFmtId="0" fontId="5" fillId="0" borderId="15" xfId="0" applyFont="1" applyBorder="1" applyAlignment="1">
      <alignment vertical="top" wrapText="1"/>
    </xf>
    <xf numFmtId="0" fontId="5" fillId="0" borderId="16" xfId="0" applyFont="1" applyBorder="1" applyAlignment="1">
      <alignment vertical="top" wrapText="1"/>
    </xf>
    <xf numFmtId="0" fontId="0" fillId="0" borderId="5" xfId="0" applyBorder="1"/>
    <xf numFmtId="0" fontId="16" fillId="0" borderId="25" xfId="0" applyFont="1" applyBorder="1" applyAlignment="1">
      <alignment horizontal="left" vertical="top" wrapText="1"/>
    </xf>
    <xf numFmtId="0" fontId="16" fillId="0" borderId="26" xfId="0" applyFont="1" applyBorder="1" applyAlignment="1">
      <alignment vertical="top" wrapText="1"/>
    </xf>
    <xf numFmtId="0" fontId="16" fillId="0" borderId="27" xfId="0" applyFont="1" applyBorder="1" applyAlignment="1">
      <alignment vertical="top" wrapText="1"/>
    </xf>
    <xf numFmtId="0" fontId="0" fillId="0" borderId="9" xfId="0" applyBorder="1"/>
    <xf numFmtId="0" fontId="5" fillId="0" borderId="0" xfId="0" applyFont="1"/>
    <xf numFmtId="0" fontId="17" fillId="0" borderId="0" xfId="0" applyFont="1" applyAlignment="1">
      <alignment horizontal="left" vertical="top" wrapText="1"/>
    </xf>
    <xf numFmtId="0" fontId="19" fillId="0" borderId="0" xfId="2" applyFont="1" applyBorder="1"/>
    <xf numFmtId="0" fontId="20" fillId="0" borderId="0" xfId="0" applyFont="1" applyAlignment="1">
      <alignment vertical="top" wrapText="1"/>
    </xf>
    <xf numFmtId="0" fontId="21" fillId="0" borderId="0" xfId="0" applyFont="1"/>
    <xf numFmtId="0" fontId="22" fillId="0" borderId="28" xfId="0" applyFont="1" applyBorder="1" applyAlignment="1">
      <alignment wrapText="1"/>
    </xf>
    <xf numFmtId="0" fontId="22" fillId="0" borderId="0" xfId="0" applyFont="1" applyAlignment="1">
      <alignment wrapText="1"/>
    </xf>
    <xf numFmtId="0" fontId="7" fillId="2" borderId="1" xfId="0" applyFont="1" applyFill="1" applyBorder="1" applyAlignment="1">
      <alignment horizontal="center" vertical="center" wrapText="1"/>
    </xf>
    <xf numFmtId="0" fontId="24" fillId="3" borderId="33"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26" fillId="3" borderId="33" xfId="0" applyFont="1" applyFill="1" applyBorder="1" applyAlignment="1">
      <alignment horizontal="center" vertical="center" wrapText="1"/>
    </xf>
    <xf numFmtId="0" fontId="7" fillId="7" borderId="33" xfId="0" applyFont="1" applyFill="1" applyBorder="1" applyAlignment="1">
      <alignment horizontal="center" vertical="center" wrapText="1"/>
    </xf>
    <xf numFmtId="0" fontId="27" fillId="0" borderId="3" xfId="0" applyFont="1" applyBorder="1" applyAlignment="1">
      <alignment horizontal="left"/>
    </xf>
    <xf numFmtId="0" fontId="27" fillId="0" borderId="2" xfId="0" applyFont="1" applyBorder="1" applyAlignment="1">
      <alignment horizontal="right"/>
    </xf>
    <xf numFmtId="0" fontId="28" fillId="0" borderId="3" xfId="0" applyFont="1" applyBorder="1" applyAlignment="1">
      <alignment horizontal="left"/>
    </xf>
    <xf numFmtId="0" fontId="28" fillId="0" borderId="2" xfId="0" applyFont="1" applyBorder="1" applyAlignment="1">
      <alignment horizontal="right"/>
    </xf>
    <xf numFmtId="9" fontId="28" fillId="0" borderId="2" xfId="1" applyFont="1" applyBorder="1" applyAlignment="1">
      <alignment horizontal="right"/>
    </xf>
    <xf numFmtId="9" fontId="28" fillId="0" borderId="2" xfId="0" applyNumberFormat="1" applyFont="1" applyBorder="1" applyAlignment="1">
      <alignment horizontal="right"/>
    </xf>
    <xf numFmtId="0" fontId="22" fillId="0" borderId="0" xfId="0" applyFont="1" applyAlignment="1">
      <alignment vertical="top" wrapText="1"/>
    </xf>
    <xf numFmtId="0" fontId="22" fillId="0" borderId="28" xfId="0" applyFont="1" applyBorder="1" applyAlignment="1">
      <alignment vertical="top" wrapText="1"/>
    </xf>
    <xf numFmtId="0" fontId="27" fillId="0" borderId="3" xfId="0" applyFont="1" applyBorder="1" applyAlignment="1">
      <alignment horizontal="left" wrapText="1"/>
    </xf>
    <xf numFmtId="0" fontId="28" fillId="0" borderId="3" xfId="0" applyFont="1" applyBorder="1" applyAlignment="1">
      <alignment horizontal="left" wrapText="1"/>
    </xf>
    <xf numFmtId="0" fontId="32" fillId="3" borderId="32" xfId="0" applyFont="1" applyFill="1" applyBorder="1" applyAlignment="1">
      <alignment horizontal="center" vertical="center" wrapText="1"/>
    </xf>
    <xf numFmtId="0" fontId="30" fillId="0" borderId="2" xfId="0" applyFont="1" applyBorder="1" applyAlignment="1">
      <alignment horizontal="right"/>
    </xf>
    <xf numFmtId="0" fontId="29" fillId="0" borderId="2" xfId="0" applyFont="1" applyBorder="1" applyAlignment="1">
      <alignment horizontal="right"/>
    </xf>
    <xf numFmtId="9" fontId="29" fillId="0" borderId="2" xfId="0" applyNumberFormat="1" applyFont="1" applyBorder="1" applyAlignment="1">
      <alignment horizontal="right"/>
    </xf>
    <xf numFmtId="1" fontId="28" fillId="0" borderId="2" xfId="0" applyNumberFormat="1" applyFont="1" applyBorder="1" applyAlignment="1">
      <alignment horizontal="right"/>
    </xf>
    <xf numFmtId="1" fontId="27" fillId="0" borderId="2" xfId="0" applyNumberFormat="1" applyFont="1" applyBorder="1" applyAlignment="1">
      <alignment horizontal="right"/>
    </xf>
    <xf numFmtId="0" fontId="29" fillId="0" borderId="3" xfId="0" applyFont="1" applyBorder="1" applyAlignment="1">
      <alignment horizontal="left"/>
    </xf>
    <xf numFmtId="0" fontId="29" fillId="0" borderId="3" xfId="0" applyFont="1" applyBorder="1" applyAlignment="1">
      <alignment horizontal="left" wrapText="1"/>
    </xf>
    <xf numFmtId="9" fontId="28" fillId="0" borderId="3" xfId="0" applyNumberFormat="1" applyFont="1" applyBorder="1" applyAlignment="1">
      <alignment horizontal="left"/>
    </xf>
    <xf numFmtId="0" fontId="29" fillId="4" borderId="3" xfId="0" applyFont="1" applyFill="1" applyBorder="1" applyAlignment="1">
      <alignment horizontal="left"/>
    </xf>
    <xf numFmtId="1" fontId="29" fillId="4" borderId="2" xfId="1" applyNumberFormat="1" applyFont="1" applyFill="1" applyBorder="1" applyAlignment="1">
      <alignment horizontal="right"/>
    </xf>
    <xf numFmtId="0" fontId="18" fillId="0" borderId="0" xfId="2" applyFill="1" applyAlignment="1">
      <alignment horizontal="left" vertical="top" wrapText="1"/>
    </xf>
    <xf numFmtId="0" fontId="35" fillId="0" borderId="0" xfId="0" applyFont="1" applyAlignment="1">
      <alignment horizontal="left" vertical="top" wrapText="1"/>
    </xf>
    <xf numFmtId="0" fontId="36" fillId="0" borderId="0" xfId="2" applyFont="1" applyAlignment="1">
      <alignment horizontal="left" vertical="top" wrapText="1"/>
    </xf>
    <xf numFmtId="0" fontId="36" fillId="6" borderId="0" xfId="2" applyFont="1" applyFill="1" applyAlignment="1">
      <alignment horizontal="left" vertical="top" wrapText="1"/>
    </xf>
    <xf numFmtId="0" fontId="36" fillId="0" borderId="0" xfId="2" applyFont="1" applyFill="1" applyAlignment="1">
      <alignment horizontal="left" vertical="top" wrapText="1"/>
    </xf>
    <xf numFmtId="0" fontId="37" fillId="0" borderId="0" xfId="2" applyFont="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23" xfId="0" applyFont="1" applyBorder="1" applyAlignment="1">
      <alignment horizontal="left" vertical="top" wrapText="1"/>
    </xf>
    <xf numFmtId="0" fontId="2" fillId="0" borderId="6" xfId="0" applyFont="1" applyBorder="1" applyAlignment="1">
      <alignment horizontal="left" vertical="top" wrapText="1"/>
    </xf>
    <xf numFmtId="0" fontId="2" fillId="0" borderId="24"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6" fillId="5" borderId="20" xfId="0" applyFont="1" applyFill="1" applyBorder="1" applyAlignment="1">
      <alignment horizontal="left" wrapText="1"/>
    </xf>
    <xf numFmtId="0" fontId="0" fillId="5" borderId="21" xfId="0" applyFill="1" applyBorder="1" applyAlignment="1">
      <alignment horizontal="left" wrapText="1"/>
    </xf>
    <xf numFmtId="0" fontId="0" fillId="5" borderId="22" xfId="0" applyFill="1" applyBorder="1" applyAlignment="1">
      <alignment horizontal="left"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1"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0" fontId="11" fillId="0" borderId="14" xfId="0" applyFont="1" applyBorder="1" applyAlignment="1">
      <alignment horizontal="left"/>
    </xf>
    <xf numFmtId="0" fontId="12" fillId="0" borderId="15" xfId="0" applyFont="1" applyBorder="1" applyAlignment="1">
      <alignment horizontal="left"/>
    </xf>
    <xf numFmtId="0" fontId="12" fillId="0" borderId="16" xfId="0" applyFont="1" applyBorder="1" applyAlignment="1">
      <alignment horizontal="left"/>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3" fillId="0" borderId="19" xfId="0" applyFont="1" applyBorder="1" applyAlignment="1">
      <alignment horizontal="left" vertical="top" wrapText="1"/>
    </xf>
    <xf numFmtId="0" fontId="4" fillId="0" borderId="0" xfId="0" applyFont="1" applyAlignment="1">
      <alignment horizontal="center" vertical="top" wrapText="1"/>
    </xf>
    <xf numFmtId="0" fontId="34" fillId="0" borderId="0" xfId="0" applyFont="1" applyAlignment="1">
      <alignment horizontal="center" vertical="top" wrapText="1"/>
    </xf>
    <xf numFmtId="0" fontId="7" fillId="2" borderId="29"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29"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22" fillId="0" borderId="28" xfId="0" applyFont="1" applyBorder="1" applyAlignment="1">
      <alignment horizontal="left" wrapText="1"/>
    </xf>
    <xf numFmtId="0" fontId="20" fillId="0" borderId="0" xfId="0" applyFont="1" applyAlignment="1">
      <alignment horizontal="center" vertical="top" wrapText="1"/>
    </xf>
    <xf numFmtId="0" fontId="22" fillId="0" borderId="28" xfId="0" applyFont="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106680</xdr:colOff>
      <xdr:row>2</xdr:row>
      <xdr:rowOff>63651</xdr:rowOff>
    </xdr:from>
    <xdr:ext cx="2804160" cy="827890"/>
    <xdr:pic>
      <xdr:nvPicPr>
        <xdr:cNvPr id="2" name="Picture 1">
          <a:extLst>
            <a:ext uri="{FF2B5EF4-FFF2-40B4-BE49-F238E27FC236}">
              <a16:creationId xmlns:a16="http://schemas.microsoft.com/office/drawing/2014/main" id="{67FCA592-1FF0-4EA4-8477-663E41C850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705" y="844701"/>
          <a:ext cx="2804160" cy="827890"/>
        </a:xfrm>
        <a:prstGeom prst="rect">
          <a:avLst/>
        </a:prstGeom>
        <a:noFill/>
        <a:ln>
          <a:noFill/>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38B81814-294D-43C2-9500-328D0FB442F1}"/>
            </a:ext>
          </a:extLst>
        </xdr:cNvPr>
        <xdr:cNvPicPr>
          <a:picLocks noChangeAspect="1"/>
        </xdr:cNvPicPr>
      </xdr:nvPicPr>
      <xdr:blipFill>
        <a:blip xmlns:r="http://schemas.openxmlformats.org/officeDocument/2006/relationships" r:embed="rId1" cstate="print"/>
        <a:stretch>
          <a:fillRect/>
        </a:stretch>
      </xdr:blipFill>
      <xdr:spPr>
        <a:xfrm>
          <a:off x="47272575"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1ADDECEB-9017-4EBF-90B1-159D6C0B8894}"/>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70F62515-995E-4882-9223-75A8E7C6BEEE}"/>
            </a:ext>
          </a:extLst>
        </xdr:cNvPr>
        <xdr:cNvPicPr>
          <a:picLocks noChangeAspect="1"/>
        </xdr:cNvPicPr>
      </xdr:nvPicPr>
      <xdr:blipFill>
        <a:blip xmlns:r="http://schemas.openxmlformats.org/officeDocument/2006/relationships" r:embed="rId1" cstate="print"/>
        <a:stretch>
          <a:fillRect/>
        </a:stretch>
      </xdr:blipFill>
      <xdr:spPr>
        <a:xfrm>
          <a:off x="32188785"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30910FD2-3B74-48E3-8BF8-725F018BBADE}"/>
            </a:ext>
          </a:extLst>
        </xdr:cNvPr>
        <xdr:cNvPicPr>
          <a:picLocks noChangeAspect="1"/>
        </xdr:cNvPicPr>
      </xdr:nvPicPr>
      <xdr:blipFill>
        <a:blip xmlns:r="http://schemas.openxmlformats.org/officeDocument/2006/relationships" r:embed="rId1" cstate="print"/>
        <a:stretch>
          <a:fillRect/>
        </a:stretch>
      </xdr:blipFill>
      <xdr:spPr>
        <a:xfrm>
          <a:off x="15723132" y="1853381"/>
          <a:ext cx="1078968" cy="32212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AA63D556-CE0D-4068-89CA-446455719720}"/>
            </a:ext>
          </a:extLst>
        </xdr:cNvPr>
        <xdr:cNvPicPr>
          <a:picLocks noChangeAspect="1"/>
        </xdr:cNvPicPr>
      </xdr:nvPicPr>
      <xdr:blipFill>
        <a:blip xmlns:r="http://schemas.openxmlformats.org/officeDocument/2006/relationships" r:embed="rId1" cstate="print"/>
        <a:stretch>
          <a:fillRect/>
        </a:stretch>
      </xdr:blipFill>
      <xdr:spPr>
        <a:xfrm>
          <a:off x="47167800"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1C2AB4E0-1670-4C2A-89C7-A35B3A362412}"/>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F82F6EE3-106A-4701-8A75-D0EC68CC6FF5}"/>
            </a:ext>
          </a:extLst>
        </xdr:cNvPr>
        <xdr:cNvPicPr>
          <a:picLocks noChangeAspect="1"/>
        </xdr:cNvPicPr>
      </xdr:nvPicPr>
      <xdr:blipFill>
        <a:blip xmlns:r="http://schemas.openxmlformats.org/officeDocument/2006/relationships" r:embed="rId1" cstate="print"/>
        <a:stretch>
          <a:fillRect/>
        </a:stretch>
      </xdr:blipFill>
      <xdr:spPr>
        <a:xfrm>
          <a:off x="32084010"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B0FEBCDF-5FC6-4763-A0E0-B2435F52D957}"/>
            </a:ext>
          </a:extLst>
        </xdr:cNvPr>
        <xdr:cNvPicPr>
          <a:picLocks noChangeAspect="1"/>
        </xdr:cNvPicPr>
      </xdr:nvPicPr>
      <xdr:blipFill>
        <a:blip xmlns:r="http://schemas.openxmlformats.org/officeDocument/2006/relationships" r:embed="rId1" cstate="print"/>
        <a:stretch>
          <a:fillRect/>
        </a:stretch>
      </xdr:blipFill>
      <xdr:spPr>
        <a:xfrm>
          <a:off x="15618357" y="1853381"/>
          <a:ext cx="1078968" cy="32212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C47F7F13-E78B-4EB8-B1D6-68D6E5E483C4}"/>
            </a:ext>
          </a:extLst>
        </xdr:cNvPr>
        <xdr:cNvPicPr>
          <a:picLocks noChangeAspect="1"/>
        </xdr:cNvPicPr>
      </xdr:nvPicPr>
      <xdr:blipFill>
        <a:blip xmlns:r="http://schemas.openxmlformats.org/officeDocument/2006/relationships" r:embed="rId1" cstate="print"/>
        <a:stretch>
          <a:fillRect/>
        </a:stretch>
      </xdr:blipFill>
      <xdr:spPr>
        <a:xfrm>
          <a:off x="47796450"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E8D844CF-15D8-4D15-98D0-8CE9D3E4B7CF}"/>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627A0A3E-B102-4522-9A67-AE40E8CFD8B4}"/>
            </a:ext>
          </a:extLst>
        </xdr:cNvPr>
        <xdr:cNvPicPr>
          <a:picLocks noChangeAspect="1"/>
        </xdr:cNvPicPr>
      </xdr:nvPicPr>
      <xdr:blipFill>
        <a:blip xmlns:r="http://schemas.openxmlformats.org/officeDocument/2006/relationships" r:embed="rId1" cstate="print"/>
        <a:stretch>
          <a:fillRect/>
        </a:stretch>
      </xdr:blipFill>
      <xdr:spPr>
        <a:xfrm>
          <a:off x="32712660"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17E5191E-5952-4FCC-980F-3AD4533DFC49}"/>
            </a:ext>
          </a:extLst>
        </xdr:cNvPr>
        <xdr:cNvPicPr>
          <a:picLocks noChangeAspect="1"/>
        </xdr:cNvPicPr>
      </xdr:nvPicPr>
      <xdr:blipFill>
        <a:blip xmlns:r="http://schemas.openxmlformats.org/officeDocument/2006/relationships" r:embed="rId1" cstate="print"/>
        <a:stretch>
          <a:fillRect/>
        </a:stretch>
      </xdr:blipFill>
      <xdr:spPr>
        <a:xfrm>
          <a:off x="16247007" y="1853381"/>
          <a:ext cx="1078968" cy="32212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CDF6FE92-7445-4F6E-85E9-B9D8FAADE6F4}"/>
            </a:ext>
          </a:extLst>
        </xdr:cNvPr>
        <xdr:cNvPicPr>
          <a:picLocks noChangeAspect="1"/>
        </xdr:cNvPicPr>
      </xdr:nvPicPr>
      <xdr:blipFill>
        <a:blip xmlns:r="http://schemas.openxmlformats.org/officeDocument/2006/relationships" r:embed="rId1" cstate="print"/>
        <a:stretch>
          <a:fillRect/>
        </a:stretch>
      </xdr:blipFill>
      <xdr:spPr>
        <a:xfrm>
          <a:off x="47882175"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1A180AE6-381F-4B56-BFA6-9CB7C450B72A}"/>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65B332CA-BD22-4870-BE83-A41680DCF079}"/>
            </a:ext>
          </a:extLst>
        </xdr:cNvPr>
        <xdr:cNvPicPr>
          <a:picLocks noChangeAspect="1"/>
        </xdr:cNvPicPr>
      </xdr:nvPicPr>
      <xdr:blipFill>
        <a:blip xmlns:r="http://schemas.openxmlformats.org/officeDocument/2006/relationships" r:embed="rId1" cstate="print"/>
        <a:stretch>
          <a:fillRect/>
        </a:stretch>
      </xdr:blipFill>
      <xdr:spPr>
        <a:xfrm>
          <a:off x="32798385"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8A4E141A-2CD1-4B73-844E-F5C54F702556}"/>
            </a:ext>
          </a:extLst>
        </xdr:cNvPr>
        <xdr:cNvPicPr>
          <a:picLocks noChangeAspect="1"/>
        </xdr:cNvPicPr>
      </xdr:nvPicPr>
      <xdr:blipFill>
        <a:blip xmlns:r="http://schemas.openxmlformats.org/officeDocument/2006/relationships" r:embed="rId1" cstate="print"/>
        <a:stretch>
          <a:fillRect/>
        </a:stretch>
      </xdr:blipFill>
      <xdr:spPr>
        <a:xfrm>
          <a:off x="16332732" y="1853381"/>
          <a:ext cx="1078968" cy="32212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7604F79E-40F1-4786-A7CC-D08E37A5CEA6}"/>
            </a:ext>
          </a:extLst>
        </xdr:cNvPr>
        <xdr:cNvPicPr>
          <a:picLocks noChangeAspect="1"/>
        </xdr:cNvPicPr>
      </xdr:nvPicPr>
      <xdr:blipFill>
        <a:blip xmlns:r="http://schemas.openxmlformats.org/officeDocument/2006/relationships" r:embed="rId1" cstate="print"/>
        <a:stretch>
          <a:fillRect/>
        </a:stretch>
      </xdr:blipFill>
      <xdr:spPr>
        <a:xfrm>
          <a:off x="47405925"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8795D817-E79A-4226-9B8F-466273A66450}"/>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AF79193A-198C-4489-842E-6E1D7D889E99}"/>
            </a:ext>
          </a:extLst>
        </xdr:cNvPr>
        <xdr:cNvPicPr>
          <a:picLocks noChangeAspect="1"/>
        </xdr:cNvPicPr>
      </xdr:nvPicPr>
      <xdr:blipFill>
        <a:blip xmlns:r="http://schemas.openxmlformats.org/officeDocument/2006/relationships" r:embed="rId1" cstate="print"/>
        <a:stretch>
          <a:fillRect/>
        </a:stretch>
      </xdr:blipFill>
      <xdr:spPr>
        <a:xfrm>
          <a:off x="32322135"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4652E15C-4AB1-41A8-B10B-D18E2EE8B379}"/>
            </a:ext>
          </a:extLst>
        </xdr:cNvPr>
        <xdr:cNvPicPr>
          <a:picLocks noChangeAspect="1"/>
        </xdr:cNvPicPr>
      </xdr:nvPicPr>
      <xdr:blipFill>
        <a:blip xmlns:r="http://schemas.openxmlformats.org/officeDocument/2006/relationships" r:embed="rId1" cstate="print"/>
        <a:stretch>
          <a:fillRect/>
        </a:stretch>
      </xdr:blipFill>
      <xdr:spPr>
        <a:xfrm>
          <a:off x="15856482" y="1853381"/>
          <a:ext cx="1078968" cy="322129"/>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49A02D8E-B654-4003-983E-DC27A8BC29DE}"/>
            </a:ext>
          </a:extLst>
        </xdr:cNvPr>
        <xdr:cNvPicPr>
          <a:picLocks noChangeAspect="1"/>
        </xdr:cNvPicPr>
      </xdr:nvPicPr>
      <xdr:blipFill>
        <a:blip xmlns:r="http://schemas.openxmlformats.org/officeDocument/2006/relationships" r:embed="rId1" cstate="print"/>
        <a:stretch>
          <a:fillRect/>
        </a:stretch>
      </xdr:blipFill>
      <xdr:spPr>
        <a:xfrm>
          <a:off x="47272575"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2F58C30F-2277-45C4-97AD-BAAA65D1D497}"/>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C085D6EF-BA3F-49A1-B9DF-11FF05880911}"/>
            </a:ext>
          </a:extLst>
        </xdr:cNvPr>
        <xdr:cNvPicPr>
          <a:picLocks noChangeAspect="1"/>
        </xdr:cNvPicPr>
      </xdr:nvPicPr>
      <xdr:blipFill>
        <a:blip xmlns:r="http://schemas.openxmlformats.org/officeDocument/2006/relationships" r:embed="rId1" cstate="print"/>
        <a:stretch>
          <a:fillRect/>
        </a:stretch>
      </xdr:blipFill>
      <xdr:spPr>
        <a:xfrm>
          <a:off x="32188785"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7289B940-D47A-4818-B0B0-69C3C1C02F0C}"/>
            </a:ext>
          </a:extLst>
        </xdr:cNvPr>
        <xdr:cNvPicPr>
          <a:picLocks noChangeAspect="1"/>
        </xdr:cNvPicPr>
      </xdr:nvPicPr>
      <xdr:blipFill>
        <a:blip xmlns:r="http://schemas.openxmlformats.org/officeDocument/2006/relationships" r:embed="rId1" cstate="print"/>
        <a:stretch>
          <a:fillRect/>
        </a:stretch>
      </xdr:blipFill>
      <xdr:spPr>
        <a:xfrm>
          <a:off x="15723132" y="1853381"/>
          <a:ext cx="1078968" cy="322129"/>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4FD2E5CD-A022-425A-9C0B-83E98F44AF61}"/>
            </a:ext>
          </a:extLst>
        </xdr:cNvPr>
        <xdr:cNvPicPr>
          <a:picLocks noChangeAspect="1"/>
        </xdr:cNvPicPr>
      </xdr:nvPicPr>
      <xdr:blipFill>
        <a:blip xmlns:r="http://schemas.openxmlformats.org/officeDocument/2006/relationships" r:embed="rId1" cstate="print"/>
        <a:stretch>
          <a:fillRect/>
        </a:stretch>
      </xdr:blipFill>
      <xdr:spPr>
        <a:xfrm>
          <a:off x="47244000"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8013ECD1-F90D-4BE5-85AB-F35B725D31A3}"/>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62D144D4-CFED-429A-B1B3-1465306AFC00}"/>
            </a:ext>
          </a:extLst>
        </xdr:cNvPr>
        <xdr:cNvPicPr>
          <a:picLocks noChangeAspect="1"/>
        </xdr:cNvPicPr>
      </xdr:nvPicPr>
      <xdr:blipFill>
        <a:blip xmlns:r="http://schemas.openxmlformats.org/officeDocument/2006/relationships" r:embed="rId1" cstate="print"/>
        <a:stretch>
          <a:fillRect/>
        </a:stretch>
      </xdr:blipFill>
      <xdr:spPr>
        <a:xfrm>
          <a:off x="32160210"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6123D58E-B5BD-44C0-BCDE-DBF310C49470}"/>
            </a:ext>
          </a:extLst>
        </xdr:cNvPr>
        <xdr:cNvPicPr>
          <a:picLocks noChangeAspect="1"/>
        </xdr:cNvPicPr>
      </xdr:nvPicPr>
      <xdr:blipFill>
        <a:blip xmlns:r="http://schemas.openxmlformats.org/officeDocument/2006/relationships" r:embed="rId1" cstate="print"/>
        <a:stretch>
          <a:fillRect/>
        </a:stretch>
      </xdr:blipFill>
      <xdr:spPr>
        <a:xfrm>
          <a:off x="15694557" y="1853381"/>
          <a:ext cx="1078968" cy="322129"/>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4B64E8E0-DE68-44DF-BE91-30FBC0FD9A5E}"/>
            </a:ext>
          </a:extLst>
        </xdr:cNvPr>
        <xdr:cNvPicPr>
          <a:picLocks noChangeAspect="1"/>
        </xdr:cNvPicPr>
      </xdr:nvPicPr>
      <xdr:blipFill>
        <a:blip xmlns:r="http://schemas.openxmlformats.org/officeDocument/2006/relationships" r:embed="rId1" cstate="print"/>
        <a:stretch>
          <a:fillRect/>
        </a:stretch>
      </xdr:blipFill>
      <xdr:spPr>
        <a:xfrm>
          <a:off x="47263050"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62690E28-AF8B-4258-97AF-FF6F7C3A77E8}"/>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3589B5EA-0989-4030-8A5B-7D6E2F1BCF61}"/>
            </a:ext>
          </a:extLst>
        </xdr:cNvPr>
        <xdr:cNvPicPr>
          <a:picLocks noChangeAspect="1"/>
        </xdr:cNvPicPr>
      </xdr:nvPicPr>
      <xdr:blipFill>
        <a:blip xmlns:r="http://schemas.openxmlformats.org/officeDocument/2006/relationships" r:embed="rId1" cstate="print"/>
        <a:stretch>
          <a:fillRect/>
        </a:stretch>
      </xdr:blipFill>
      <xdr:spPr>
        <a:xfrm>
          <a:off x="32179260"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6C617CAA-14D8-481F-8795-528412F8C0DA}"/>
            </a:ext>
          </a:extLst>
        </xdr:cNvPr>
        <xdr:cNvPicPr>
          <a:picLocks noChangeAspect="1"/>
        </xdr:cNvPicPr>
      </xdr:nvPicPr>
      <xdr:blipFill>
        <a:blip xmlns:r="http://schemas.openxmlformats.org/officeDocument/2006/relationships" r:embed="rId1" cstate="print"/>
        <a:stretch>
          <a:fillRect/>
        </a:stretch>
      </xdr:blipFill>
      <xdr:spPr>
        <a:xfrm>
          <a:off x="15713607" y="1853381"/>
          <a:ext cx="1078968" cy="322129"/>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30</xdr:col>
      <xdr:colOff>742950</xdr:colOff>
      <xdr:row>2</xdr:row>
      <xdr:rowOff>1325880</xdr:rowOff>
    </xdr:from>
    <xdr:ext cx="1083326" cy="323430"/>
    <xdr:pic>
      <xdr:nvPicPr>
        <xdr:cNvPr id="2" name="Picture 1">
          <a:extLst>
            <a:ext uri="{FF2B5EF4-FFF2-40B4-BE49-F238E27FC236}">
              <a16:creationId xmlns:a16="http://schemas.microsoft.com/office/drawing/2014/main" id="{9298C3AA-0564-4671-8A28-79E54F138548}"/>
            </a:ext>
          </a:extLst>
        </xdr:cNvPr>
        <xdr:cNvPicPr>
          <a:picLocks noChangeAspect="1"/>
        </xdr:cNvPicPr>
      </xdr:nvPicPr>
      <xdr:blipFill>
        <a:blip xmlns:r="http://schemas.openxmlformats.org/officeDocument/2006/relationships" r:embed="rId1" cstate="print"/>
        <a:stretch>
          <a:fillRect/>
        </a:stretch>
      </xdr:blipFill>
      <xdr:spPr>
        <a:xfrm>
          <a:off x="44215050" y="24117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B4945EE5-3824-43AF-8501-E0AD0F837DB6}"/>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18</xdr:col>
      <xdr:colOff>108585</xdr:colOff>
      <xdr:row>2</xdr:row>
      <xdr:rowOff>1251585</xdr:rowOff>
    </xdr:from>
    <xdr:ext cx="1083326" cy="323430"/>
    <xdr:pic>
      <xdr:nvPicPr>
        <xdr:cNvPr id="4" name="Picture 3">
          <a:extLst>
            <a:ext uri="{FF2B5EF4-FFF2-40B4-BE49-F238E27FC236}">
              <a16:creationId xmlns:a16="http://schemas.microsoft.com/office/drawing/2014/main" id="{D231D8A2-F35E-4788-8709-BB05933C8F57}"/>
            </a:ext>
          </a:extLst>
        </xdr:cNvPr>
        <xdr:cNvPicPr>
          <a:picLocks noChangeAspect="1"/>
        </xdr:cNvPicPr>
      </xdr:nvPicPr>
      <xdr:blipFill>
        <a:blip xmlns:r="http://schemas.openxmlformats.org/officeDocument/2006/relationships" r:embed="rId1" cstate="print"/>
        <a:stretch>
          <a:fillRect/>
        </a:stretch>
      </xdr:blipFill>
      <xdr:spPr>
        <a:xfrm>
          <a:off x="27007185" y="2337435"/>
          <a:ext cx="1083326" cy="323430"/>
        </a:xfrm>
        <a:prstGeom prst="rect">
          <a:avLst/>
        </a:prstGeom>
      </xdr:spPr>
    </xdr:pic>
    <xdr:clientData/>
  </xdr:oneCellAnchor>
  <xdr:oneCellAnchor>
    <xdr:from>
      <xdr:col>9</xdr:col>
      <xdr:colOff>1073682</xdr:colOff>
      <xdr:row>2</xdr:row>
      <xdr:rowOff>1405706</xdr:rowOff>
    </xdr:from>
    <xdr:ext cx="1078968" cy="322129"/>
    <xdr:pic>
      <xdr:nvPicPr>
        <xdr:cNvPr id="5" name="Picture 4">
          <a:extLst>
            <a:ext uri="{FF2B5EF4-FFF2-40B4-BE49-F238E27FC236}">
              <a16:creationId xmlns:a16="http://schemas.microsoft.com/office/drawing/2014/main" id="{CB364A76-0853-49D6-A8EF-1EEC9FC0180A}"/>
            </a:ext>
          </a:extLst>
        </xdr:cNvPr>
        <xdr:cNvPicPr>
          <a:picLocks noChangeAspect="1"/>
        </xdr:cNvPicPr>
      </xdr:nvPicPr>
      <xdr:blipFill>
        <a:blip xmlns:r="http://schemas.openxmlformats.org/officeDocument/2006/relationships" r:embed="rId1" cstate="print"/>
        <a:stretch>
          <a:fillRect/>
        </a:stretch>
      </xdr:blipFill>
      <xdr:spPr>
        <a:xfrm>
          <a:off x="15542157" y="2491556"/>
          <a:ext cx="1078968" cy="322129"/>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30</xdr:col>
      <xdr:colOff>742950</xdr:colOff>
      <xdr:row>2</xdr:row>
      <xdr:rowOff>1325880</xdr:rowOff>
    </xdr:from>
    <xdr:ext cx="1083326" cy="323430"/>
    <xdr:pic>
      <xdr:nvPicPr>
        <xdr:cNvPr id="2" name="Picture 1">
          <a:extLst>
            <a:ext uri="{FF2B5EF4-FFF2-40B4-BE49-F238E27FC236}">
              <a16:creationId xmlns:a16="http://schemas.microsoft.com/office/drawing/2014/main" id="{3F9E8BE1-D8EF-4DDC-8857-621E8053FD9A}"/>
            </a:ext>
          </a:extLst>
        </xdr:cNvPr>
        <xdr:cNvPicPr>
          <a:picLocks noChangeAspect="1"/>
        </xdr:cNvPicPr>
      </xdr:nvPicPr>
      <xdr:blipFill>
        <a:blip xmlns:r="http://schemas.openxmlformats.org/officeDocument/2006/relationships" r:embed="rId1" cstate="print"/>
        <a:stretch>
          <a:fillRect/>
        </a:stretch>
      </xdr:blipFill>
      <xdr:spPr>
        <a:xfrm>
          <a:off x="44215050" y="24117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FB57824E-A9E2-4E47-9D8B-ECE5D1F87EB3}"/>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18</xdr:col>
      <xdr:colOff>108585</xdr:colOff>
      <xdr:row>2</xdr:row>
      <xdr:rowOff>1251585</xdr:rowOff>
    </xdr:from>
    <xdr:ext cx="1083326" cy="323430"/>
    <xdr:pic>
      <xdr:nvPicPr>
        <xdr:cNvPr id="4" name="Picture 3">
          <a:extLst>
            <a:ext uri="{FF2B5EF4-FFF2-40B4-BE49-F238E27FC236}">
              <a16:creationId xmlns:a16="http://schemas.microsoft.com/office/drawing/2014/main" id="{5BB80158-C4EC-40A3-B652-B1EF6B71C348}"/>
            </a:ext>
          </a:extLst>
        </xdr:cNvPr>
        <xdr:cNvPicPr>
          <a:picLocks noChangeAspect="1"/>
        </xdr:cNvPicPr>
      </xdr:nvPicPr>
      <xdr:blipFill>
        <a:blip xmlns:r="http://schemas.openxmlformats.org/officeDocument/2006/relationships" r:embed="rId1" cstate="print"/>
        <a:stretch>
          <a:fillRect/>
        </a:stretch>
      </xdr:blipFill>
      <xdr:spPr>
        <a:xfrm>
          <a:off x="27007185" y="2337435"/>
          <a:ext cx="1083326" cy="323430"/>
        </a:xfrm>
        <a:prstGeom prst="rect">
          <a:avLst/>
        </a:prstGeom>
      </xdr:spPr>
    </xdr:pic>
    <xdr:clientData/>
  </xdr:oneCellAnchor>
  <xdr:oneCellAnchor>
    <xdr:from>
      <xdr:col>9</xdr:col>
      <xdr:colOff>1073682</xdr:colOff>
      <xdr:row>2</xdr:row>
      <xdr:rowOff>1405706</xdr:rowOff>
    </xdr:from>
    <xdr:ext cx="1078968" cy="322129"/>
    <xdr:pic>
      <xdr:nvPicPr>
        <xdr:cNvPr id="5" name="Picture 4">
          <a:extLst>
            <a:ext uri="{FF2B5EF4-FFF2-40B4-BE49-F238E27FC236}">
              <a16:creationId xmlns:a16="http://schemas.microsoft.com/office/drawing/2014/main" id="{21BB5DB0-7F83-4156-83FF-0305516067B1}"/>
            </a:ext>
          </a:extLst>
        </xdr:cNvPr>
        <xdr:cNvPicPr>
          <a:picLocks noChangeAspect="1"/>
        </xdr:cNvPicPr>
      </xdr:nvPicPr>
      <xdr:blipFill>
        <a:blip xmlns:r="http://schemas.openxmlformats.org/officeDocument/2006/relationships" r:embed="rId1" cstate="print"/>
        <a:stretch>
          <a:fillRect/>
        </a:stretch>
      </xdr:blipFill>
      <xdr:spPr>
        <a:xfrm>
          <a:off x="15542157" y="2491556"/>
          <a:ext cx="1078968" cy="3221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627909" cy="476250"/>
    <xdr:pic>
      <xdr:nvPicPr>
        <xdr:cNvPr id="2" name="Picture 1">
          <a:extLst>
            <a:ext uri="{FF2B5EF4-FFF2-40B4-BE49-F238E27FC236}">
              <a16:creationId xmlns:a16="http://schemas.microsoft.com/office/drawing/2014/main" id="{0BAC6188-FF68-440F-AF9B-114F7CC19ED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190500"/>
          <a:ext cx="1627909" cy="476250"/>
        </a:xfrm>
        <a:prstGeom prst="rect">
          <a:avLst/>
        </a:prstGeom>
        <a:noFill/>
        <a:ln>
          <a:noFill/>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EA7499AD-0811-4426-8CA1-51285AC8F1D4}"/>
            </a:ext>
          </a:extLst>
        </xdr:cNvPr>
        <xdr:cNvPicPr>
          <a:picLocks noChangeAspect="1"/>
        </xdr:cNvPicPr>
      </xdr:nvPicPr>
      <xdr:blipFill>
        <a:blip xmlns:r="http://schemas.openxmlformats.org/officeDocument/2006/relationships" r:embed="rId1" cstate="print"/>
        <a:stretch>
          <a:fillRect/>
        </a:stretch>
      </xdr:blipFill>
      <xdr:spPr>
        <a:xfrm>
          <a:off x="36158186" y="157325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5A74BA48-96BF-432F-AD1F-234C3069A3DD}"/>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BDE85988-ED60-4D08-96FB-2A9FD516DB8D}"/>
            </a:ext>
          </a:extLst>
        </xdr:cNvPr>
        <xdr:cNvPicPr>
          <a:picLocks noChangeAspect="1"/>
        </xdr:cNvPicPr>
      </xdr:nvPicPr>
      <xdr:blipFill>
        <a:blip xmlns:r="http://schemas.openxmlformats.org/officeDocument/2006/relationships" r:embed="rId1" cstate="print"/>
        <a:stretch>
          <a:fillRect/>
        </a:stretch>
      </xdr:blipFill>
      <xdr:spPr>
        <a:xfrm>
          <a:off x="37977461" y="157325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4371B6D0-4B93-41BE-981C-6DE5ADEBD567}"/>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73868F40-4288-42A0-ACAE-E073E04C96EB}"/>
            </a:ext>
          </a:extLst>
        </xdr:cNvPr>
        <xdr:cNvPicPr>
          <a:picLocks noChangeAspect="1"/>
        </xdr:cNvPicPr>
      </xdr:nvPicPr>
      <xdr:blipFill>
        <a:blip xmlns:r="http://schemas.openxmlformats.org/officeDocument/2006/relationships" r:embed="rId1" cstate="print"/>
        <a:stretch>
          <a:fillRect/>
        </a:stretch>
      </xdr:blipFill>
      <xdr:spPr>
        <a:xfrm>
          <a:off x="37920311" y="157325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18B83D43-00ED-4F0D-8ACA-0A9A99202CB1}"/>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32</xdr:col>
      <xdr:colOff>838200</xdr:colOff>
      <xdr:row>2</xdr:row>
      <xdr:rowOff>421005</xdr:rowOff>
    </xdr:from>
    <xdr:ext cx="1083326" cy="323430"/>
    <xdr:pic>
      <xdr:nvPicPr>
        <xdr:cNvPr id="2" name="Picture 1">
          <a:extLst>
            <a:ext uri="{FF2B5EF4-FFF2-40B4-BE49-F238E27FC236}">
              <a16:creationId xmlns:a16="http://schemas.microsoft.com/office/drawing/2014/main" id="{4ACED55D-4F4F-4DBA-B467-0FC2E6C307DD}"/>
            </a:ext>
          </a:extLst>
        </xdr:cNvPr>
        <xdr:cNvPicPr>
          <a:picLocks noChangeAspect="1"/>
        </xdr:cNvPicPr>
      </xdr:nvPicPr>
      <xdr:blipFill>
        <a:blip xmlns:r="http://schemas.openxmlformats.org/officeDocument/2006/relationships" r:embed="rId1" cstate="print"/>
        <a:stretch>
          <a:fillRect/>
        </a:stretch>
      </xdr:blipFill>
      <xdr:spPr>
        <a:xfrm>
          <a:off x="47301150" y="150685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3F0E7D34-85C0-4DF3-BBDF-78EBB32D7563}"/>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17</xdr:col>
      <xdr:colOff>1289685</xdr:colOff>
      <xdr:row>2</xdr:row>
      <xdr:rowOff>375285</xdr:rowOff>
    </xdr:from>
    <xdr:ext cx="1083326" cy="323430"/>
    <xdr:pic>
      <xdr:nvPicPr>
        <xdr:cNvPr id="4" name="Picture 3">
          <a:extLst>
            <a:ext uri="{FF2B5EF4-FFF2-40B4-BE49-F238E27FC236}">
              <a16:creationId xmlns:a16="http://schemas.microsoft.com/office/drawing/2014/main" id="{DDF5D48A-CCC3-47DA-9509-7EE925DED0F9}"/>
            </a:ext>
          </a:extLst>
        </xdr:cNvPr>
        <xdr:cNvPicPr>
          <a:picLocks noChangeAspect="1"/>
        </xdr:cNvPicPr>
      </xdr:nvPicPr>
      <xdr:blipFill>
        <a:blip xmlns:r="http://schemas.openxmlformats.org/officeDocument/2006/relationships" r:embed="rId1" cstate="print"/>
        <a:stretch>
          <a:fillRect/>
        </a:stretch>
      </xdr:blipFill>
      <xdr:spPr>
        <a:xfrm>
          <a:off x="27035760" y="1461135"/>
          <a:ext cx="1083326" cy="323430"/>
        </a:xfrm>
        <a:prstGeom prst="rect">
          <a:avLst/>
        </a:prstGeom>
      </xdr:spPr>
    </xdr:pic>
    <xdr:clientData/>
  </xdr:oneCellAnchor>
  <xdr:oneCellAnchor>
    <xdr:from>
      <xdr:col>7</xdr:col>
      <xdr:colOff>826032</xdr:colOff>
      <xdr:row>2</xdr:row>
      <xdr:rowOff>500831</xdr:rowOff>
    </xdr:from>
    <xdr:ext cx="1078968" cy="322129"/>
    <xdr:pic>
      <xdr:nvPicPr>
        <xdr:cNvPr id="5" name="Picture 4">
          <a:extLst>
            <a:ext uri="{FF2B5EF4-FFF2-40B4-BE49-F238E27FC236}">
              <a16:creationId xmlns:a16="http://schemas.microsoft.com/office/drawing/2014/main" id="{925C99E8-D198-436B-825D-E3ACF0A7A2EA}"/>
            </a:ext>
          </a:extLst>
        </xdr:cNvPr>
        <xdr:cNvPicPr>
          <a:picLocks noChangeAspect="1"/>
        </xdr:cNvPicPr>
      </xdr:nvPicPr>
      <xdr:blipFill>
        <a:blip xmlns:r="http://schemas.openxmlformats.org/officeDocument/2006/relationships" r:embed="rId1" cstate="print"/>
        <a:stretch>
          <a:fillRect/>
        </a:stretch>
      </xdr:blipFill>
      <xdr:spPr>
        <a:xfrm>
          <a:off x="12294132" y="1586681"/>
          <a:ext cx="1078968" cy="32212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32</xdr:col>
      <xdr:colOff>838200</xdr:colOff>
      <xdr:row>2</xdr:row>
      <xdr:rowOff>421005</xdr:rowOff>
    </xdr:from>
    <xdr:ext cx="1083326" cy="323430"/>
    <xdr:pic>
      <xdr:nvPicPr>
        <xdr:cNvPr id="2" name="Picture 1">
          <a:extLst>
            <a:ext uri="{FF2B5EF4-FFF2-40B4-BE49-F238E27FC236}">
              <a16:creationId xmlns:a16="http://schemas.microsoft.com/office/drawing/2014/main" id="{D87F90DD-82B4-4CC1-8AED-8959D964FD80}"/>
            </a:ext>
          </a:extLst>
        </xdr:cNvPr>
        <xdr:cNvPicPr>
          <a:picLocks noChangeAspect="1"/>
        </xdr:cNvPicPr>
      </xdr:nvPicPr>
      <xdr:blipFill>
        <a:blip xmlns:r="http://schemas.openxmlformats.org/officeDocument/2006/relationships" r:embed="rId1" cstate="print"/>
        <a:stretch>
          <a:fillRect/>
        </a:stretch>
      </xdr:blipFill>
      <xdr:spPr>
        <a:xfrm>
          <a:off x="47301150" y="150685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9B3A28E1-E367-4351-8A5E-162D271FE783}"/>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17</xdr:col>
      <xdr:colOff>1289685</xdr:colOff>
      <xdr:row>2</xdr:row>
      <xdr:rowOff>375285</xdr:rowOff>
    </xdr:from>
    <xdr:ext cx="1083326" cy="323430"/>
    <xdr:pic>
      <xdr:nvPicPr>
        <xdr:cNvPr id="4" name="Picture 3">
          <a:extLst>
            <a:ext uri="{FF2B5EF4-FFF2-40B4-BE49-F238E27FC236}">
              <a16:creationId xmlns:a16="http://schemas.microsoft.com/office/drawing/2014/main" id="{F02B3229-8949-4B82-B933-075BF485C0E8}"/>
            </a:ext>
          </a:extLst>
        </xdr:cNvPr>
        <xdr:cNvPicPr>
          <a:picLocks noChangeAspect="1"/>
        </xdr:cNvPicPr>
      </xdr:nvPicPr>
      <xdr:blipFill>
        <a:blip xmlns:r="http://schemas.openxmlformats.org/officeDocument/2006/relationships" r:embed="rId1" cstate="print"/>
        <a:stretch>
          <a:fillRect/>
        </a:stretch>
      </xdr:blipFill>
      <xdr:spPr>
        <a:xfrm>
          <a:off x="27035760" y="1461135"/>
          <a:ext cx="1083326" cy="323430"/>
        </a:xfrm>
        <a:prstGeom prst="rect">
          <a:avLst/>
        </a:prstGeom>
      </xdr:spPr>
    </xdr:pic>
    <xdr:clientData/>
  </xdr:oneCellAnchor>
  <xdr:oneCellAnchor>
    <xdr:from>
      <xdr:col>7</xdr:col>
      <xdr:colOff>826032</xdr:colOff>
      <xdr:row>2</xdr:row>
      <xdr:rowOff>500831</xdr:rowOff>
    </xdr:from>
    <xdr:ext cx="1078968" cy="322129"/>
    <xdr:pic>
      <xdr:nvPicPr>
        <xdr:cNvPr id="5" name="Picture 4">
          <a:extLst>
            <a:ext uri="{FF2B5EF4-FFF2-40B4-BE49-F238E27FC236}">
              <a16:creationId xmlns:a16="http://schemas.microsoft.com/office/drawing/2014/main" id="{322893AB-20A2-4FDB-9AB9-9E969F4D4B3B}"/>
            </a:ext>
          </a:extLst>
        </xdr:cNvPr>
        <xdr:cNvPicPr>
          <a:picLocks noChangeAspect="1"/>
        </xdr:cNvPicPr>
      </xdr:nvPicPr>
      <xdr:blipFill>
        <a:blip xmlns:r="http://schemas.openxmlformats.org/officeDocument/2006/relationships" r:embed="rId1" cstate="print"/>
        <a:stretch>
          <a:fillRect/>
        </a:stretch>
      </xdr:blipFill>
      <xdr:spPr>
        <a:xfrm>
          <a:off x="12760857" y="1586681"/>
          <a:ext cx="1078968" cy="32212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32</xdr:col>
      <xdr:colOff>781050</xdr:colOff>
      <xdr:row>2</xdr:row>
      <xdr:rowOff>925830</xdr:rowOff>
    </xdr:from>
    <xdr:ext cx="1083326" cy="323430"/>
    <xdr:pic>
      <xdr:nvPicPr>
        <xdr:cNvPr id="2" name="Picture 1">
          <a:extLst>
            <a:ext uri="{FF2B5EF4-FFF2-40B4-BE49-F238E27FC236}">
              <a16:creationId xmlns:a16="http://schemas.microsoft.com/office/drawing/2014/main" id="{18DA12BD-E606-4508-92DC-4A09A68CFC66}"/>
            </a:ext>
          </a:extLst>
        </xdr:cNvPr>
        <xdr:cNvPicPr>
          <a:picLocks noChangeAspect="1"/>
        </xdr:cNvPicPr>
      </xdr:nvPicPr>
      <xdr:blipFill>
        <a:blip xmlns:r="http://schemas.openxmlformats.org/officeDocument/2006/relationships" r:embed="rId1" cstate="print"/>
        <a:stretch>
          <a:fillRect/>
        </a:stretch>
      </xdr:blipFill>
      <xdr:spPr>
        <a:xfrm>
          <a:off x="49701450" y="201168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FFDE94A3-BF50-4F29-8C6E-95A801BEEC40}"/>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20</xdr:col>
      <xdr:colOff>756285</xdr:colOff>
      <xdr:row>2</xdr:row>
      <xdr:rowOff>870585</xdr:rowOff>
    </xdr:from>
    <xdr:ext cx="1083326" cy="323430"/>
    <xdr:pic>
      <xdr:nvPicPr>
        <xdr:cNvPr id="4" name="Picture 3">
          <a:extLst>
            <a:ext uri="{FF2B5EF4-FFF2-40B4-BE49-F238E27FC236}">
              <a16:creationId xmlns:a16="http://schemas.microsoft.com/office/drawing/2014/main" id="{9BE8B893-0475-4B23-98D7-33018B3C2324}"/>
            </a:ext>
          </a:extLst>
        </xdr:cNvPr>
        <xdr:cNvPicPr>
          <a:picLocks noChangeAspect="1"/>
        </xdr:cNvPicPr>
      </xdr:nvPicPr>
      <xdr:blipFill>
        <a:blip xmlns:r="http://schemas.openxmlformats.org/officeDocument/2006/relationships" r:embed="rId1" cstate="print"/>
        <a:stretch>
          <a:fillRect/>
        </a:stretch>
      </xdr:blipFill>
      <xdr:spPr>
        <a:xfrm>
          <a:off x="33103185" y="1956435"/>
          <a:ext cx="1083326" cy="323430"/>
        </a:xfrm>
        <a:prstGeom prst="rect">
          <a:avLst/>
        </a:prstGeom>
      </xdr:spPr>
    </xdr:pic>
    <xdr:clientData/>
  </xdr:oneCellAnchor>
  <xdr:oneCellAnchor>
    <xdr:from>
      <xdr:col>8</xdr:col>
      <xdr:colOff>645057</xdr:colOff>
      <xdr:row>2</xdr:row>
      <xdr:rowOff>815156</xdr:rowOff>
    </xdr:from>
    <xdr:ext cx="1078968" cy="322129"/>
    <xdr:pic>
      <xdr:nvPicPr>
        <xdr:cNvPr id="5" name="Picture 4">
          <a:extLst>
            <a:ext uri="{FF2B5EF4-FFF2-40B4-BE49-F238E27FC236}">
              <a16:creationId xmlns:a16="http://schemas.microsoft.com/office/drawing/2014/main" id="{40B1A783-2233-4FF4-8710-C05A32955F92}"/>
            </a:ext>
          </a:extLst>
        </xdr:cNvPr>
        <xdr:cNvPicPr>
          <a:picLocks noChangeAspect="1"/>
        </xdr:cNvPicPr>
      </xdr:nvPicPr>
      <xdr:blipFill>
        <a:blip xmlns:r="http://schemas.openxmlformats.org/officeDocument/2006/relationships" r:embed="rId1" cstate="print"/>
        <a:stretch>
          <a:fillRect/>
        </a:stretch>
      </xdr:blipFill>
      <xdr:spPr>
        <a:xfrm>
          <a:off x="16418457" y="1901006"/>
          <a:ext cx="1078968" cy="32212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29</xdr:col>
      <xdr:colOff>1019175</xdr:colOff>
      <xdr:row>2</xdr:row>
      <xdr:rowOff>1135380</xdr:rowOff>
    </xdr:from>
    <xdr:ext cx="1083326" cy="323430"/>
    <xdr:pic>
      <xdr:nvPicPr>
        <xdr:cNvPr id="2" name="Picture 1">
          <a:extLst>
            <a:ext uri="{FF2B5EF4-FFF2-40B4-BE49-F238E27FC236}">
              <a16:creationId xmlns:a16="http://schemas.microsoft.com/office/drawing/2014/main" id="{184D56F0-A4C5-425B-B403-C6AC412209BF}"/>
            </a:ext>
          </a:extLst>
        </xdr:cNvPr>
        <xdr:cNvPicPr>
          <a:picLocks noChangeAspect="1"/>
        </xdr:cNvPicPr>
      </xdr:nvPicPr>
      <xdr:blipFill>
        <a:blip xmlns:r="http://schemas.openxmlformats.org/officeDocument/2006/relationships" r:embed="rId1" cstate="print"/>
        <a:stretch>
          <a:fillRect/>
        </a:stretch>
      </xdr:blipFill>
      <xdr:spPr>
        <a:xfrm>
          <a:off x="46739175" y="22212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87B82DBF-2124-41BA-A6C1-7014BC5E958C}"/>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19</xdr:col>
      <xdr:colOff>99060</xdr:colOff>
      <xdr:row>2</xdr:row>
      <xdr:rowOff>1108710</xdr:rowOff>
    </xdr:from>
    <xdr:ext cx="1083326" cy="323430"/>
    <xdr:pic>
      <xdr:nvPicPr>
        <xdr:cNvPr id="4" name="Picture 3">
          <a:extLst>
            <a:ext uri="{FF2B5EF4-FFF2-40B4-BE49-F238E27FC236}">
              <a16:creationId xmlns:a16="http://schemas.microsoft.com/office/drawing/2014/main" id="{8F939AEC-25DE-4372-B465-577756600201}"/>
            </a:ext>
          </a:extLst>
        </xdr:cNvPr>
        <xdr:cNvPicPr>
          <a:picLocks noChangeAspect="1"/>
        </xdr:cNvPicPr>
      </xdr:nvPicPr>
      <xdr:blipFill>
        <a:blip xmlns:r="http://schemas.openxmlformats.org/officeDocument/2006/relationships" r:embed="rId1" cstate="print"/>
        <a:stretch>
          <a:fillRect/>
        </a:stretch>
      </xdr:blipFill>
      <xdr:spPr>
        <a:xfrm>
          <a:off x="30169485" y="2194560"/>
          <a:ext cx="1083326" cy="323430"/>
        </a:xfrm>
        <a:prstGeom prst="rect">
          <a:avLst/>
        </a:prstGeom>
      </xdr:spPr>
    </xdr:pic>
    <xdr:clientData/>
  </xdr:oneCellAnchor>
  <xdr:oneCellAnchor>
    <xdr:from>
      <xdr:col>6</xdr:col>
      <xdr:colOff>378357</xdr:colOff>
      <xdr:row>2</xdr:row>
      <xdr:rowOff>1081856</xdr:rowOff>
    </xdr:from>
    <xdr:ext cx="1078968" cy="322129"/>
    <xdr:pic>
      <xdr:nvPicPr>
        <xdr:cNvPr id="5" name="Picture 4">
          <a:extLst>
            <a:ext uri="{FF2B5EF4-FFF2-40B4-BE49-F238E27FC236}">
              <a16:creationId xmlns:a16="http://schemas.microsoft.com/office/drawing/2014/main" id="{A7E97C27-8371-416C-8F58-499EFD947960}"/>
            </a:ext>
          </a:extLst>
        </xdr:cNvPr>
        <xdr:cNvPicPr>
          <a:picLocks noChangeAspect="1"/>
        </xdr:cNvPicPr>
      </xdr:nvPicPr>
      <xdr:blipFill>
        <a:blip xmlns:r="http://schemas.openxmlformats.org/officeDocument/2006/relationships" r:embed="rId1" cstate="print"/>
        <a:stretch>
          <a:fillRect/>
        </a:stretch>
      </xdr:blipFill>
      <xdr:spPr>
        <a:xfrm>
          <a:off x="14332482" y="2167706"/>
          <a:ext cx="1078968" cy="32212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29</xdr:col>
      <xdr:colOff>1019175</xdr:colOff>
      <xdr:row>2</xdr:row>
      <xdr:rowOff>1135380</xdr:rowOff>
    </xdr:from>
    <xdr:ext cx="1083326" cy="323430"/>
    <xdr:pic>
      <xdr:nvPicPr>
        <xdr:cNvPr id="2" name="Picture 1">
          <a:extLst>
            <a:ext uri="{FF2B5EF4-FFF2-40B4-BE49-F238E27FC236}">
              <a16:creationId xmlns:a16="http://schemas.microsoft.com/office/drawing/2014/main" id="{52887FBA-B863-4066-8F70-218E1296487A}"/>
            </a:ext>
          </a:extLst>
        </xdr:cNvPr>
        <xdr:cNvPicPr>
          <a:picLocks noChangeAspect="1"/>
        </xdr:cNvPicPr>
      </xdr:nvPicPr>
      <xdr:blipFill>
        <a:blip xmlns:r="http://schemas.openxmlformats.org/officeDocument/2006/relationships" r:embed="rId1" cstate="print"/>
        <a:stretch>
          <a:fillRect/>
        </a:stretch>
      </xdr:blipFill>
      <xdr:spPr>
        <a:xfrm>
          <a:off x="46739175" y="22212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1A47EDBF-5A42-418B-94B1-5EF29E48B9FC}"/>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13</xdr:col>
      <xdr:colOff>680085</xdr:colOff>
      <xdr:row>2</xdr:row>
      <xdr:rowOff>1137285</xdr:rowOff>
    </xdr:from>
    <xdr:ext cx="1083326" cy="323430"/>
    <xdr:pic>
      <xdr:nvPicPr>
        <xdr:cNvPr id="4" name="Picture 3">
          <a:extLst>
            <a:ext uri="{FF2B5EF4-FFF2-40B4-BE49-F238E27FC236}">
              <a16:creationId xmlns:a16="http://schemas.microsoft.com/office/drawing/2014/main" id="{95FC7667-2034-4621-AFF2-D9173441E8AC}"/>
            </a:ext>
          </a:extLst>
        </xdr:cNvPr>
        <xdr:cNvPicPr>
          <a:picLocks noChangeAspect="1"/>
        </xdr:cNvPicPr>
      </xdr:nvPicPr>
      <xdr:blipFill>
        <a:blip xmlns:r="http://schemas.openxmlformats.org/officeDocument/2006/relationships" r:embed="rId1" cstate="print"/>
        <a:stretch>
          <a:fillRect/>
        </a:stretch>
      </xdr:blipFill>
      <xdr:spPr>
        <a:xfrm>
          <a:off x="24302085" y="2223135"/>
          <a:ext cx="1083326" cy="323430"/>
        </a:xfrm>
        <a:prstGeom prst="rect">
          <a:avLst/>
        </a:prstGeom>
      </xdr:spPr>
    </xdr:pic>
    <xdr:clientData/>
  </xdr:oneCellAnchor>
  <xdr:oneCellAnchor>
    <xdr:from>
      <xdr:col>6</xdr:col>
      <xdr:colOff>378357</xdr:colOff>
      <xdr:row>2</xdr:row>
      <xdr:rowOff>1081856</xdr:rowOff>
    </xdr:from>
    <xdr:ext cx="1078968" cy="322129"/>
    <xdr:pic>
      <xdr:nvPicPr>
        <xdr:cNvPr id="5" name="Picture 4">
          <a:extLst>
            <a:ext uri="{FF2B5EF4-FFF2-40B4-BE49-F238E27FC236}">
              <a16:creationId xmlns:a16="http://schemas.microsoft.com/office/drawing/2014/main" id="{810EF7AB-057F-435E-B5DF-1621178ABDE1}"/>
            </a:ext>
          </a:extLst>
        </xdr:cNvPr>
        <xdr:cNvPicPr>
          <a:picLocks noChangeAspect="1"/>
        </xdr:cNvPicPr>
      </xdr:nvPicPr>
      <xdr:blipFill>
        <a:blip xmlns:r="http://schemas.openxmlformats.org/officeDocument/2006/relationships" r:embed="rId1" cstate="print"/>
        <a:stretch>
          <a:fillRect/>
        </a:stretch>
      </xdr:blipFill>
      <xdr:spPr>
        <a:xfrm>
          <a:off x="14332482" y="2167706"/>
          <a:ext cx="1078968" cy="32212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BC8CCDA2-D8BC-48D6-8B35-195AEF91EF88}"/>
            </a:ext>
          </a:extLst>
        </xdr:cNvPr>
        <xdr:cNvPicPr>
          <a:picLocks noChangeAspect="1"/>
        </xdr:cNvPicPr>
      </xdr:nvPicPr>
      <xdr:blipFill>
        <a:blip xmlns:r="http://schemas.openxmlformats.org/officeDocument/2006/relationships" r:embed="rId1" cstate="print"/>
        <a:stretch>
          <a:fillRect/>
        </a:stretch>
      </xdr:blipFill>
      <xdr:spPr>
        <a:xfrm>
          <a:off x="47329725"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4CF2F793-965E-46C0-9D80-8F68E7B6C5AF}"/>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5EE781DC-CF06-42AB-8CD3-0CE3A3E943B8}"/>
            </a:ext>
          </a:extLst>
        </xdr:cNvPr>
        <xdr:cNvPicPr>
          <a:picLocks noChangeAspect="1"/>
        </xdr:cNvPicPr>
      </xdr:nvPicPr>
      <xdr:blipFill>
        <a:blip xmlns:r="http://schemas.openxmlformats.org/officeDocument/2006/relationships" r:embed="rId1" cstate="print"/>
        <a:stretch>
          <a:fillRect/>
        </a:stretch>
      </xdr:blipFill>
      <xdr:spPr>
        <a:xfrm>
          <a:off x="32245935"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01BCE830-429D-4EEA-AE50-2391C894CDFF}"/>
            </a:ext>
          </a:extLst>
        </xdr:cNvPr>
        <xdr:cNvPicPr>
          <a:picLocks noChangeAspect="1"/>
        </xdr:cNvPicPr>
      </xdr:nvPicPr>
      <xdr:blipFill>
        <a:blip xmlns:r="http://schemas.openxmlformats.org/officeDocument/2006/relationships" r:embed="rId1" cstate="print"/>
        <a:stretch>
          <a:fillRect/>
        </a:stretch>
      </xdr:blipFill>
      <xdr:spPr>
        <a:xfrm>
          <a:off x="15780282" y="1853381"/>
          <a:ext cx="1078968" cy="32212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32</xdr:col>
      <xdr:colOff>733425</xdr:colOff>
      <xdr:row>2</xdr:row>
      <xdr:rowOff>868680</xdr:rowOff>
    </xdr:from>
    <xdr:ext cx="1083326" cy="323430"/>
    <xdr:pic>
      <xdr:nvPicPr>
        <xdr:cNvPr id="2" name="Picture 1">
          <a:extLst>
            <a:ext uri="{FF2B5EF4-FFF2-40B4-BE49-F238E27FC236}">
              <a16:creationId xmlns:a16="http://schemas.microsoft.com/office/drawing/2014/main" id="{2C81890F-73B4-4A05-BE53-68BDB06CD6C9}"/>
            </a:ext>
          </a:extLst>
        </xdr:cNvPr>
        <xdr:cNvPicPr>
          <a:picLocks noChangeAspect="1"/>
        </xdr:cNvPicPr>
      </xdr:nvPicPr>
      <xdr:blipFill>
        <a:blip xmlns:r="http://schemas.openxmlformats.org/officeDocument/2006/relationships" r:embed="rId1" cstate="print"/>
        <a:stretch>
          <a:fillRect/>
        </a:stretch>
      </xdr:blipFill>
      <xdr:spPr>
        <a:xfrm>
          <a:off x="47329725" y="195453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F5ACC98E-3686-400F-A840-5BA7EA68C1DD}"/>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21</xdr:col>
      <xdr:colOff>842010</xdr:colOff>
      <xdr:row>2</xdr:row>
      <xdr:rowOff>822960</xdr:rowOff>
    </xdr:from>
    <xdr:ext cx="1083326" cy="323430"/>
    <xdr:pic>
      <xdr:nvPicPr>
        <xdr:cNvPr id="4" name="Picture 3">
          <a:extLst>
            <a:ext uri="{FF2B5EF4-FFF2-40B4-BE49-F238E27FC236}">
              <a16:creationId xmlns:a16="http://schemas.microsoft.com/office/drawing/2014/main" id="{D86331FB-B122-4AEF-A233-5CFBE53D5817}"/>
            </a:ext>
          </a:extLst>
        </xdr:cNvPr>
        <xdr:cNvPicPr>
          <a:picLocks noChangeAspect="1"/>
        </xdr:cNvPicPr>
      </xdr:nvPicPr>
      <xdr:blipFill>
        <a:blip xmlns:r="http://schemas.openxmlformats.org/officeDocument/2006/relationships" r:embed="rId1" cstate="print"/>
        <a:stretch>
          <a:fillRect/>
        </a:stretch>
      </xdr:blipFill>
      <xdr:spPr>
        <a:xfrm>
          <a:off x="32245935" y="1908810"/>
          <a:ext cx="1083326" cy="323430"/>
        </a:xfrm>
        <a:prstGeom prst="rect">
          <a:avLst/>
        </a:prstGeom>
      </xdr:spPr>
    </xdr:pic>
    <xdr:clientData/>
  </xdr:oneCellAnchor>
  <xdr:oneCellAnchor>
    <xdr:from>
      <xdr:col>9</xdr:col>
      <xdr:colOff>949857</xdr:colOff>
      <xdr:row>2</xdr:row>
      <xdr:rowOff>767531</xdr:rowOff>
    </xdr:from>
    <xdr:ext cx="1078968" cy="322129"/>
    <xdr:pic>
      <xdr:nvPicPr>
        <xdr:cNvPr id="5" name="Picture 4">
          <a:extLst>
            <a:ext uri="{FF2B5EF4-FFF2-40B4-BE49-F238E27FC236}">
              <a16:creationId xmlns:a16="http://schemas.microsoft.com/office/drawing/2014/main" id="{BA4774F2-C43A-4522-9FCE-A9FD875F482E}"/>
            </a:ext>
          </a:extLst>
        </xdr:cNvPr>
        <xdr:cNvPicPr>
          <a:picLocks noChangeAspect="1"/>
        </xdr:cNvPicPr>
      </xdr:nvPicPr>
      <xdr:blipFill>
        <a:blip xmlns:r="http://schemas.openxmlformats.org/officeDocument/2006/relationships" r:embed="rId1" cstate="print"/>
        <a:stretch>
          <a:fillRect/>
        </a:stretch>
      </xdr:blipFill>
      <xdr:spPr>
        <a:xfrm>
          <a:off x="15780282" y="1853381"/>
          <a:ext cx="1078968" cy="3221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D7ABB-DA02-44ED-9784-D04C1F731E9E}">
  <sheetPr codeName="Sheet1"/>
  <dimension ref="A1:H14"/>
  <sheetViews>
    <sheetView tabSelected="1" zoomScale="88" zoomScaleNormal="88" workbookViewId="0"/>
  </sheetViews>
  <sheetFormatPr defaultRowHeight="15" x14ac:dyDescent="0.25"/>
  <cols>
    <col min="1" max="1" width="3" customWidth="1"/>
    <col min="2" max="2" width="78" customWidth="1"/>
    <col min="3" max="3" width="66.7109375" customWidth="1"/>
  </cols>
  <sheetData>
    <row r="1" spans="1:8" ht="16.5" thickTop="1" thickBot="1" x14ac:dyDescent="0.3">
      <c r="A1" s="2"/>
    </row>
    <row r="2" spans="1:8" ht="57" customHeight="1" thickTop="1" thickBot="1" x14ac:dyDescent="0.3">
      <c r="A2" s="2"/>
      <c r="B2" s="3" t="s">
        <v>437</v>
      </c>
      <c r="C2" s="4" t="s">
        <v>500</v>
      </c>
      <c r="D2" s="75" t="s">
        <v>499</v>
      </c>
      <c r="E2" s="75"/>
      <c r="F2" s="75"/>
      <c r="G2" s="75"/>
      <c r="H2" s="5"/>
    </row>
    <row r="3" spans="1:8" ht="75.599999999999994" customHeight="1" thickTop="1" thickBot="1" x14ac:dyDescent="0.3">
      <c r="A3" s="6"/>
      <c r="B3" s="7"/>
      <c r="C3" s="8" t="s">
        <v>436</v>
      </c>
      <c r="D3" s="9" t="s">
        <v>438</v>
      </c>
      <c r="E3" s="76" t="s">
        <v>439</v>
      </c>
      <c r="F3" s="76"/>
      <c r="G3" s="77"/>
    </row>
    <row r="4" spans="1:8" ht="16.5" thickTop="1" x14ac:dyDescent="0.25">
      <c r="A4" s="6"/>
      <c r="B4" s="78" t="s">
        <v>501</v>
      </c>
      <c r="C4" s="79"/>
      <c r="D4" s="79"/>
      <c r="E4" s="79"/>
      <c r="F4" s="79"/>
      <c r="G4" s="80"/>
    </row>
    <row r="5" spans="1:8" ht="19.5" thickBot="1" x14ac:dyDescent="0.35">
      <c r="A5" s="6"/>
      <c r="B5" s="81" t="s">
        <v>502</v>
      </c>
      <c r="C5" s="82"/>
      <c r="D5" s="82"/>
      <c r="E5" s="82"/>
      <c r="F5" s="82"/>
      <c r="G5" s="83"/>
    </row>
    <row r="6" spans="1:8" ht="71.25" customHeight="1" thickTop="1" x14ac:dyDescent="0.25">
      <c r="A6" s="6"/>
      <c r="B6" s="84" t="s">
        <v>503</v>
      </c>
      <c r="C6" s="85"/>
      <c r="D6" s="85"/>
      <c r="E6" s="85"/>
      <c r="F6" s="85"/>
      <c r="G6" s="86"/>
    </row>
    <row r="7" spans="1:8" ht="115.5" customHeight="1" x14ac:dyDescent="0.25">
      <c r="A7" s="6"/>
      <c r="B7" s="72" t="s">
        <v>504</v>
      </c>
      <c r="C7" s="73"/>
      <c r="D7" s="73"/>
      <c r="E7" s="73"/>
      <c r="F7" s="73"/>
      <c r="G7" s="74"/>
    </row>
    <row r="8" spans="1:8" ht="54.75" customHeight="1" thickBot="1" x14ac:dyDescent="0.3">
      <c r="A8" s="6"/>
      <c r="B8" s="58" t="s">
        <v>440</v>
      </c>
      <c r="C8" s="59"/>
      <c r="D8" s="59"/>
      <c r="E8" s="59"/>
      <c r="F8" s="59"/>
      <c r="G8" s="60"/>
    </row>
    <row r="9" spans="1:8" ht="179.25" customHeight="1" thickTop="1" thickBot="1" x14ac:dyDescent="0.3">
      <c r="A9" s="6"/>
      <c r="B9" s="61" t="s">
        <v>441</v>
      </c>
      <c r="C9" s="62"/>
      <c r="D9" s="62"/>
      <c r="E9" s="62"/>
      <c r="F9" s="62"/>
      <c r="G9" s="63"/>
    </row>
    <row r="10" spans="1:8" ht="58.5" customHeight="1" thickTop="1" x14ac:dyDescent="0.25">
      <c r="A10" s="6"/>
      <c r="B10" s="64" t="s">
        <v>442</v>
      </c>
      <c r="C10" s="65"/>
      <c r="D10" s="65"/>
      <c r="E10" s="65"/>
      <c r="F10" s="65"/>
      <c r="G10" s="66"/>
    </row>
    <row r="11" spans="1:8" x14ac:dyDescent="0.25">
      <c r="A11" s="6"/>
      <c r="B11" s="67"/>
      <c r="C11" s="68"/>
      <c r="D11" s="68"/>
      <c r="E11" s="68"/>
      <c r="F11" s="68"/>
      <c r="G11" s="69"/>
    </row>
    <row r="12" spans="1:8" ht="49.5" customHeight="1" thickBot="1" x14ac:dyDescent="0.3">
      <c r="A12" s="6"/>
      <c r="B12" s="70" t="s">
        <v>443</v>
      </c>
      <c r="C12" s="71"/>
      <c r="D12" s="10"/>
      <c r="E12" s="10"/>
      <c r="F12" s="10"/>
      <c r="G12" s="11"/>
    </row>
    <row r="13" spans="1:8" ht="103.5" customHeight="1" thickTop="1" thickBot="1" x14ac:dyDescent="0.3">
      <c r="A13" s="12"/>
      <c r="B13" s="13" t="s">
        <v>444</v>
      </c>
      <c r="C13" s="14"/>
      <c r="D13" s="14"/>
      <c r="E13" s="14"/>
      <c r="F13" s="14"/>
      <c r="G13" s="15"/>
    </row>
    <row r="14" spans="1:8" ht="15.75" thickTop="1" x14ac:dyDescent="0.25">
      <c r="A14" s="16"/>
      <c r="B14" s="16"/>
      <c r="C14" s="16"/>
      <c r="D14" s="16"/>
      <c r="E14" s="16"/>
      <c r="F14" s="16"/>
      <c r="G14" s="16"/>
    </row>
  </sheetData>
  <sheetProtection algorithmName="SHA-512" hashValue="NQECvlIRyXH+e/TNn+eY044xd8ks2/3FeFWplgM7Gtq2y3FWvaKyaLKHHm72/bEoskIz0pxT66bF71zL26LpXQ==" saltValue="BA1CxO+QnQVvdtHX7ECaRA==" spinCount="100000" sheet="1" objects="1" scenarios="1"/>
  <mergeCells count="11">
    <mergeCell ref="B7:G7"/>
    <mergeCell ref="D2:G2"/>
    <mergeCell ref="E3:G3"/>
    <mergeCell ref="B4:G4"/>
    <mergeCell ref="B5:G5"/>
    <mergeCell ref="B6:G6"/>
    <mergeCell ref="B8:G8"/>
    <mergeCell ref="B9:G9"/>
    <mergeCell ref="B10:G10"/>
    <mergeCell ref="B11:G11"/>
    <mergeCell ref="B12:C1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K21"/>
  <sheetViews>
    <sheetView showGridLines="0" workbookViewId="0"/>
  </sheetViews>
  <sheetFormatPr defaultColWidth="10.85546875" defaultRowHeight="15" x14ac:dyDescent="0.25"/>
  <cols>
    <col min="1" max="1" width="54.2851562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14" customHeight="1" x14ac:dyDescent="0.35">
      <c r="A3" s="95" t="s">
        <v>490</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9.6"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1050</v>
      </c>
      <c r="C7" s="34">
        <v>529</v>
      </c>
      <c r="D7" s="34">
        <v>521</v>
      </c>
      <c r="E7" s="34">
        <v>270</v>
      </c>
      <c r="F7" s="34">
        <v>180</v>
      </c>
      <c r="G7" s="34">
        <v>185</v>
      </c>
      <c r="H7" s="34">
        <v>184</v>
      </c>
      <c r="I7" s="34">
        <v>234</v>
      </c>
      <c r="J7" s="34">
        <v>402</v>
      </c>
      <c r="K7" s="34">
        <v>373</v>
      </c>
      <c r="L7" s="34">
        <v>275</v>
      </c>
      <c r="M7" s="34">
        <v>243</v>
      </c>
      <c r="N7" s="34">
        <v>243</v>
      </c>
      <c r="O7" s="34">
        <v>147</v>
      </c>
      <c r="P7" s="34">
        <v>250</v>
      </c>
      <c r="Q7" s="34">
        <v>167</v>
      </c>
      <c r="R7" s="34">
        <v>246</v>
      </c>
      <c r="S7" s="34">
        <v>203</v>
      </c>
      <c r="T7" s="34">
        <v>137</v>
      </c>
      <c r="U7" s="34">
        <v>128</v>
      </c>
      <c r="V7" s="34">
        <v>98</v>
      </c>
      <c r="W7" s="34">
        <v>89</v>
      </c>
      <c r="X7" s="34">
        <v>29</v>
      </c>
      <c r="Y7" s="34">
        <v>15</v>
      </c>
      <c r="Z7" s="34">
        <v>16</v>
      </c>
      <c r="AA7" s="34">
        <v>29</v>
      </c>
      <c r="AB7" s="34">
        <v>10</v>
      </c>
      <c r="AC7" s="34">
        <v>49</v>
      </c>
      <c r="AD7" s="34">
        <v>445</v>
      </c>
      <c r="AE7" s="34">
        <v>383</v>
      </c>
      <c r="AF7" s="34">
        <v>177</v>
      </c>
      <c r="AG7" s="34">
        <v>44</v>
      </c>
      <c r="AH7" s="34">
        <v>504</v>
      </c>
      <c r="AI7" s="34">
        <v>464</v>
      </c>
      <c r="AJ7" s="34">
        <v>65</v>
      </c>
      <c r="AK7" s="34">
        <v>16</v>
      </c>
    </row>
    <row r="8" spans="1:37" ht="20.100000000000001" customHeight="1" x14ac:dyDescent="0.25">
      <c r="A8" s="50" t="s">
        <v>488</v>
      </c>
      <c r="B8" s="51">
        <f>100*(($A$10*B10)+($A$12*B12)+($A$14*B14)+($A$16*B16)+($A$18*B18)+($A$20*B20))</f>
        <v>24.250000000000004</v>
      </c>
      <c r="C8" s="51">
        <f t="shared" ref="C8:AK8" si="0">100*(($A$10*C10)+($A$12*C12)+($A$14*C14)+($A$16*C16)+($A$18*C18)+($A$20*C20))</f>
        <v>20.75</v>
      </c>
      <c r="D8" s="51">
        <f t="shared" si="0"/>
        <v>26</v>
      </c>
      <c r="E8" s="51">
        <f t="shared" si="0"/>
        <v>22.500000000000004</v>
      </c>
      <c r="F8" s="51">
        <f t="shared" si="0"/>
        <v>22.8</v>
      </c>
      <c r="G8" s="51">
        <f t="shared" si="0"/>
        <v>25.5</v>
      </c>
      <c r="H8" s="51">
        <f t="shared" si="0"/>
        <v>23.5</v>
      </c>
      <c r="I8" s="51">
        <f t="shared" si="0"/>
        <v>26</v>
      </c>
      <c r="J8" s="51">
        <f t="shared" si="0"/>
        <v>21.75</v>
      </c>
      <c r="K8" s="51">
        <f t="shared" si="0"/>
        <v>25</v>
      </c>
      <c r="L8" s="51">
        <f t="shared" si="0"/>
        <v>25.25</v>
      </c>
      <c r="M8" s="51">
        <f t="shared" si="0"/>
        <v>19.749999999999996</v>
      </c>
      <c r="N8" s="51">
        <f t="shared" si="0"/>
        <v>30.75</v>
      </c>
      <c r="O8" s="51">
        <f t="shared" si="0"/>
        <v>22.550000000000004</v>
      </c>
      <c r="P8" s="51">
        <f t="shared" si="0"/>
        <v>24.250000000000004</v>
      </c>
      <c r="Q8" s="51">
        <f t="shared" si="0"/>
        <v>18.75</v>
      </c>
      <c r="R8" s="51">
        <f t="shared" si="0"/>
        <v>5.5</v>
      </c>
      <c r="S8" s="51">
        <f t="shared" si="0"/>
        <v>64.25</v>
      </c>
      <c r="T8" s="51">
        <f t="shared" si="0"/>
        <v>7.5</v>
      </c>
      <c r="U8" s="51">
        <f t="shared" si="0"/>
        <v>24.05</v>
      </c>
      <c r="V8" s="51">
        <f t="shared" si="0"/>
        <v>8.75</v>
      </c>
      <c r="W8" s="51">
        <f t="shared" si="0"/>
        <v>30</v>
      </c>
      <c r="X8" s="51">
        <f t="shared" si="0"/>
        <v>7.2499999999999991</v>
      </c>
      <c r="Y8" s="51">
        <f t="shared" si="0"/>
        <v>6</v>
      </c>
      <c r="Z8" s="51">
        <f t="shared" si="0"/>
        <v>12.25</v>
      </c>
      <c r="AA8" s="51">
        <f t="shared" si="0"/>
        <v>42.250000000000007</v>
      </c>
      <c r="AB8" s="51">
        <f t="shared" si="0"/>
        <v>28.249999999999996</v>
      </c>
      <c r="AC8" s="51">
        <f t="shared" si="0"/>
        <v>14.499999999999998</v>
      </c>
      <c r="AD8" s="51">
        <f t="shared" si="0"/>
        <v>45.5</v>
      </c>
      <c r="AE8" s="51">
        <f t="shared" si="0"/>
        <v>5.75</v>
      </c>
      <c r="AF8" s="51">
        <f t="shared" si="0"/>
        <v>8.25</v>
      </c>
      <c r="AG8" s="51">
        <f t="shared" si="0"/>
        <v>17.5</v>
      </c>
      <c r="AH8" s="51">
        <f t="shared" si="0"/>
        <v>38.499999999999993</v>
      </c>
      <c r="AI8" s="51">
        <f t="shared" si="0"/>
        <v>9</v>
      </c>
      <c r="AJ8" s="51">
        <f t="shared" si="0"/>
        <v>12.75</v>
      </c>
      <c r="AK8" s="51">
        <f t="shared" si="0"/>
        <v>7.5</v>
      </c>
    </row>
    <row r="9" spans="1:37" ht="20.100000000000001" customHeight="1" x14ac:dyDescent="0.25">
      <c r="A9" s="31">
        <v>0</v>
      </c>
      <c r="B9" s="32">
        <v>581</v>
      </c>
      <c r="C9" s="32">
        <v>308</v>
      </c>
      <c r="D9" s="32">
        <v>274</v>
      </c>
      <c r="E9" s="32">
        <v>167</v>
      </c>
      <c r="F9" s="32">
        <v>102</v>
      </c>
      <c r="G9" s="32">
        <v>104</v>
      </c>
      <c r="H9" s="32">
        <v>97</v>
      </c>
      <c r="I9" s="32">
        <v>112</v>
      </c>
      <c r="J9" s="32">
        <v>247</v>
      </c>
      <c r="K9" s="32">
        <v>199</v>
      </c>
      <c r="L9" s="32">
        <v>135</v>
      </c>
      <c r="M9" s="32">
        <v>149</v>
      </c>
      <c r="N9" s="32">
        <v>113</v>
      </c>
      <c r="O9" s="32">
        <v>79</v>
      </c>
      <c r="P9" s="32">
        <v>140</v>
      </c>
      <c r="Q9" s="32">
        <v>101</v>
      </c>
      <c r="R9" s="32">
        <v>201</v>
      </c>
      <c r="S9" s="32">
        <v>35</v>
      </c>
      <c r="T9" s="32">
        <v>99</v>
      </c>
      <c r="U9" s="32">
        <v>55</v>
      </c>
      <c r="V9" s="32">
        <v>71</v>
      </c>
      <c r="W9" s="32">
        <v>37</v>
      </c>
      <c r="X9" s="32">
        <v>23</v>
      </c>
      <c r="Y9" s="32">
        <v>12</v>
      </c>
      <c r="Z9" s="32">
        <v>10</v>
      </c>
      <c r="AA9" s="32">
        <v>6</v>
      </c>
      <c r="AB9" s="32">
        <v>3</v>
      </c>
      <c r="AC9" s="32">
        <v>29</v>
      </c>
      <c r="AD9" s="32">
        <v>128</v>
      </c>
      <c r="AE9" s="32">
        <v>300</v>
      </c>
      <c r="AF9" s="32">
        <v>127</v>
      </c>
      <c r="AG9" s="32">
        <v>26</v>
      </c>
      <c r="AH9" s="32">
        <v>174</v>
      </c>
      <c r="AI9" s="32">
        <v>347</v>
      </c>
      <c r="AJ9" s="32">
        <v>48</v>
      </c>
      <c r="AK9" s="32">
        <v>12</v>
      </c>
    </row>
    <row r="10" spans="1:37" ht="20.100000000000001" customHeight="1" x14ac:dyDescent="0.25">
      <c r="A10" s="49">
        <v>0</v>
      </c>
      <c r="B10" s="36">
        <v>0.55000000000000004</v>
      </c>
      <c r="C10" s="36">
        <v>0.57999999999999996</v>
      </c>
      <c r="D10" s="36">
        <v>0.53</v>
      </c>
      <c r="E10" s="36">
        <v>0.62</v>
      </c>
      <c r="F10" s="36">
        <v>0.56999999999999995</v>
      </c>
      <c r="G10" s="36">
        <v>0.56000000000000005</v>
      </c>
      <c r="H10" s="36">
        <v>0.52</v>
      </c>
      <c r="I10" s="36">
        <v>0.48</v>
      </c>
      <c r="J10" s="36">
        <v>0.62</v>
      </c>
      <c r="K10" s="36">
        <v>0.53</v>
      </c>
      <c r="L10" s="36">
        <v>0.49</v>
      </c>
      <c r="M10" s="36">
        <v>0.61</v>
      </c>
      <c r="N10" s="36">
        <v>0.47</v>
      </c>
      <c r="O10" s="36">
        <v>0.53</v>
      </c>
      <c r="P10" s="36">
        <v>0.56000000000000005</v>
      </c>
      <c r="Q10" s="36">
        <v>0.6</v>
      </c>
      <c r="R10" s="36">
        <v>0.82</v>
      </c>
      <c r="S10" s="36">
        <v>0.17</v>
      </c>
      <c r="T10" s="36">
        <v>0.72</v>
      </c>
      <c r="U10" s="36">
        <v>0.43</v>
      </c>
      <c r="V10" s="36">
        <v>0.72</v>
      </c>
      <c r="W10" s="36">
        <v>0.41</v>
      </c>
      <c r="X10" s="36">
        <v>0.77</v>
      </c>
      <c r="Y10" s="36">
        <v>0.78</v>
      </c>
      <c r="Z10" s="36">
        <v>0.64</v>
      </c>
      <c r="AA10" s="36">
        <v>0.2</v>
      </c>
      <c r="AB10" s="36">
        <v>0.3</v>
      </c>
      <c r="AC10" s="36">
        <v>0.61</v>
      </c>
      <c r="AD10" s="36">
        <v>0.28999999999999998</v>
      </c>
      <c r="AE10" s="36">
        <v>0.78</v>
      </c>
      <c r="AF10" s="36">
        <v>0.72</v>
      </c>
      <c r="AG10" s="36">
        <v>0.59</v>
      </c>
      <c r="AH10" s="36">
        <v>0.35</v>
      </c>
      <c r="AI10" s="36">
        <v>0.75</v>
      </c>
      <c r="AJ10" s="36">
        <v>0.74</v>
      </c>
      <c r="AK10" s="36">
        <v>0.74</v>
      </c>
    </row>
    <row r="11" spans="1:37" ht="20.100000000000001" customHeight="1" x14ac:dyDescent="0.25">
      <c r="A11" s="31">
        <v>25</v>
      </c>
      <c r="B11" s="32">
        <v>210</v>
      </c>
      <c r="C11" s="32">
        <v>119</v>
      </c>
      <c r="D11" s="32">
        <v>91</v>
      </c>
      <c r="E11" s="32">
        <v>47</v>
      </c>
      <c r="F11" s="32">
        <v>35</v>
      </c>
      <c r="G11" s="32">
        <v>28</v>
      </c>
      <c r="H11" s="32">
        <v>47</v>
      </c>
      <c r="I11" s="32">
        <v>54</v>
      </c>
      <c r="J11" s="32">
        <v>67</v>
      </c>
      <c r="K11" s="32">
        <v>79</v>
      </c>
      <c r="L11" s="32">
        <v>64</v>
      </c>
      <c r="M11" s="32">
        <v>46</v>
      </c>
      <c r="N11" s="32">
        <v>45</v>
      </c>
      <c r="O11" s="32">
        <v>32</v>
      </c>
      <c r="P11" s="32">
        <v>50</v>
      </c>
      <c r="Q11" s="32">
        <v>37</v>
      </c>
      <c r="R11" s="32">
        <v>37</v>
      </c>
      <c r="S11" s="32">
        <v>18</v>
      </c>
      <c r="T11" s="32">
        <v>33</v>
      </c>
      <c r="U11" s="32">
        <v>41</v>
      </c>
      <c r="V11" s="32">
        <v>22</v>
      </c>
      <c r="W11" s="32">
        <v>22</v>
      </c>
      <c r="X11" s="32">
        <v>5</v>
      </c>
      <c r="Y11" s="32">
        <v>2</v>
      </c>
      <c r="Z11" s="32">
        <v>4</v>
      </c>
      <c r="AA11" s="32">
        <v>8</v>
      </c>
      <c r="AB11" s="32">
        <v>5</v>
      </c>
      <c r="AC11" s="32">
        <v>13</v>
      </c>
      <c r="AD11" s="32">
        <v>91</v>
      </c>
      <c r="AE11" s="32">
        <v>67</v>
      </c>
      <c r="AF11" s="32">
        <v>40</v>
      </c>
      <c r="AG11" s="32">
        <v>11</v>
      </c>
      <c r="AH11" s="32">
        <v>113</v>
      </c>
      <c r="AI11" s="32">
        <v>86</v>
      </c>
      <c r="AJ11" s="32">
        <v>7</v>
      </c>
      <c r="AK11" s="32">
        <v>4</v>
      </c>
    </row>
    <row r="12" spans="1:37" ht="20.100000000000001" customHeight="1" x14ac:dyDescent="0.25">
      <c r="A12" s="49">
        <v>0.25</v>
      </c>
      <c r="B12" s="36">
        <v>0.2</v>
      </c>
      <c r="C12" s="36">
        <v>0.23</v>
      </c>
      <c r="D12" s="36">
        <v>0.17</v>
      </c>
      <c r="E12" s="36">
        <v>0.17</v>
      </c>
      <c r="F12" s="36">
        <v>0.19</v>
      </c>
      <c r="G12" s="36">
        <v>0.15</v>
      </c>
      <c r="H12" s="36">
        <v>0.26</v>
      </c>
      <c r="I12" s="36">
        <v>0.23</v>
      </c>
      <c r="J12" s="36">
        <v>0.17</v>
      </c>
      <c r="K12" s="36">
        <v>0.21</v>
      </c>
      <c r="L12" s="36">
        <v>0.23</v>
      </c>
      <c r="M12" s="36">
        <v>0.19</v>
      </c>
      <c r="N12" s="36">
        <v>0.18</v>
      </c>
      <c r="O12" s="36">
        <v>0.22</v>
      </c>
      <c r="P12" s="36">
        <v>0.2</v>
      </c>
      <c r="Q12" s="36">
        <v>0.22</v>
      </c>
      <c r="R12" s="36">
        <v>0.15</v>
      </c>
      <c r="S12" s="36">
        <v>0.09</v>
      </c>
      <c r="T12" s="36">
        <v>0.24</v>
      </c>
      <c r="U12" s="36">
        <v>0.32</v>
      </c>
      <c r="V12" s="36">
        <v>0.23</v>
      </c>
      <c r="W12" s="36">
        <v>0.25</v>
      </c>
      <c r="X12" s="36">
        <v>0.18</v>
      </c>
      <c r="Y12" s="36">
        <v>0.12</v>
      </c>
      <c r="Z12" s="36">
        <v>0.23</v>
      </c>
      <c r="AA12" s="36">
        <v>0.27</v>
      </c>
      <c r="AB12" s="36">
        <v>0.5</v>
      </c>
      <c r="AC12" s="36">
        <v>0.26</v>
      </c>
      <c r="AD12" s="36">
        <v>0.21</v>
      </c>
      <c r="AE12" s="36">
        <v>0.17</v>
      </c>
      <c r="AF12" s="36">
        <v>0.23</v>
      </c>
      <c r="AG12" s="36">
        <v>0.24</v>
      </c>
      <c r="AH12" s="36">
        <v>0.22</v>
      </c>
      <c r="AI12" s="36">
        <v>0.18</v>
      </c>
      <c r="AJ12" s="36">
        <v>0.11</v>
      </c>
      <c r="AK12" s="36">
        <v>0.24</v>
      </c>
    </row>
    <row r="13" spans="1:37" ht="20.100000000000001" customHeight="1" x14ac:dyDescent="0.25">
      <c r="A13" s="31">
        <v>75</v>
      </c>
      <c r="B13" s="32">
        <v>92</v>
      </c>
      <c r="C13" s="32">
        <v>32</v>
      </c>
      <c r="D13" s="32">
        <v>59</v>
      </c>
      <c r="E13" s="32">
        <v>13</v>
      </c>
      <c r="F13" s="32">
        <v>17</v>
      </c>
      <c r="G13" s="32">
        <v>16</v>
      </c>
      <c r="H13" s="32">
        <v>15</v>
      </c>
      <c r="I13" s="32">
        <v>30</v>
      </c>
      <c r="J13" s="32">
        <v>25</v>
      </c>
      <c r="K13" s="32">
        <v>35</v>
      </c>
      <c r="L13" s="32">
        <v>32</v>
      </c>
      <c r="M13" s="32">
        <v>20</v>
      </c>
      <c r="N13" s="32">
        <v>32</v>
      </c>
      <c r="O13" s="32">
        <v>10</v>
      </c>
      <c r="P13" s="32">
        <v>22</v>
      </c>
      <c r="Q13" s="32">
        <v>8</v>
      </c>
      <c r="R13" s="32">
        <v>2</v>
      </c>
      <c r="S13" s="32">
        <v>52</v>
      </c>
      <c r="T13" s="32">
        <v>0</v>
      </c>
      <c r="U13" s="32">
        <v>14</v>
      </c>
      <c r="V13" s="32">
        <v>0</v>
      </c>
      <c r="W13" s="32">
        <v>12</v>
      </c>
      <c r="X13" s="32">
        <v>0</v>
      </c>
      <c r="Y13" s="32">
        <v>0</v>
      </c>
      <c r="Z13" s="32">
        <v>0</v>
      </c>
      <c r="AA13" s="32">
        <v>6</v>
      </c>
      <c r="AB13" s="32">
        <v>2</v>
      </c>
      <c r="AC13" s="32">
        <v>3</v>
      </c>
      <c r="AD13" s="32">
        <v>85</v>
      </c>
      <c r="AE13" s="32">
        <v>2</v>
      </c>
      <c r="AF13" s="32">
        <v>1</v>
      </c>
      <c r="AG13" s="32">
        <v>4</v>
      </c>
      <c r="AH13" s="32">
        <v>81</v>
      </c>
      <c r="AI13" s="32">
        <v>8</v>
      </c>
      <c r="AJ13" s="32">
        <v>3</v>
      </c>
      <c r="AK13" s="32">
        <v>0</v>
      </c>
    </row>
    <row r="14" spans="1:37" ht="20.100000000000001" customHeight="1" x14ac:dyDescent="0.25">
      <c r="A14" s="49">
        <v>0.75</v>
      </c>
      <c r="B14" s="36">
        <v>0.09</v>
      </c>
      <c r="C14" s="36">
        <v>0.06</v>
      </c>
      <c r="D14" s="36">
        <v>0.11</v>
      </c>
      <c r="E14" s="36">
        <v>0.05</v>
      </c>
      <c r="F14" s="36">
        <v>0.09</v>
      </c>
      <c r="G14" s="36">
        <v>0.09</v>
      </c>
      <c r="H14" s="36">
        <v>0.08</v>
      </c>
      <c r="I14" s="36">
        <v>0.13</v>
      </c>
      <c r="J14" s="36">
        <v>0.06</v>
      </c>
      <c r="K14" s="36">
        <v>0.09</v>
      </c>
      <c r="L14" s="36">
        <v>0.12</v>
      </c>
      <c r="M14" s="36">
        <v>0.08</v>
      </c>
      <c r="N14" s="36">
        <v>0.13</v>
      </c>
      <c r="O14" s="36">
        <v>7.0000000000000007E-2</v>
      </c>
      <c r="P14" s="36">
        <v>0.09</v>
      </c>
      <c r="Q14" s="36">
        <v>0.05</v>
      </c>
      <c r="R14" s="36">
        <v>0.01</v>
      </c>
      <c r="S14" s="36">
        <v>0.26</v>
      </c>
      <c r="T14" s="36">
        <v>0</v>
      </c>
      <c r="U14" s="36">
        <v>0.11</v>
      </c>
      <c r="V14" s="36">
        <v>0</v>
      </c>
      <c r="W14" s="36">
        <v>0.13</v>
      </c>
      <c r="X14" s="36">
        <v>0.01</v>
      </c>
      <c r="Y14" s="36">
        <v>0</v>
      </c>
      <c r="Z14" s="36">
        <v>0</v>
      </c>
      <c r="AA14" s="36">
        <v>0.2</v>
      </c>
      <c r="AB14" s="36">
        <v>0.21</v>
      </c>
      <c r="AC14" s="36">
        <v>0.06</v>
      </c>
      <c r="AD14" s="36">
        <v>0.19</v>
      </c>
      <c r="AE14" s="36">
        <v>0</v>
      </c>
      <c r="AF14" s="36">
        <v>0</v>
      </c>
      <c r="AG14" s="36">
        <v>0.1</v>
      </c>
      <c r="AH14" s="36">
        <v>0.16</v>
      </c>
      <c r="AI14" s="36">
        <v>0.02</v>
      </c>
      <c r="AJ14" s="36">
        <v>0.04</v>
      </c>
      <c r="AK14" s="36">
        <v>0.02</v>
      </c>
    </row>
    <row r="15" spans="1:37" ht="20.100000000000001" customHeight="1" x14ac:dyDescent="0.25">
      <c r="A15" s="31">
        <v>100</v>
      </c>
      <c r="B15" s="32">
        <v>91</v>
      </c>
      <c r="C15" s="32">
        <v>42</v>
      </c>
      <c r="D15" s="32">
        <v>49</v>
      </c>
      <c r="E15" s="32">
        <v>34</v>
      </c>
      <c r="F15" s="32">
        <v>14</v>
      </c>
      <c r="G15" s="32">
        <v>18</v>
      </c>
      <c r="H15" s="32">
        <v>14</v>
      </c>
      <c r="I15" s="32">
        <v>12</v>
      </c>
      <c r="J15" s="32">
        <v>39</v>
      </c>
      <c r="K15" s="32">
        <v>39</v>
      </c>
      <c r="L15" s="32">
        <v>13</v>
      </c>
      <c r="M15" s="32">
        <v>18</v>
      </c>
      <c r="N15" s="32">
        <v>30</v>
      </c>
      <c r="O15" s="32">
        <v>11</v>
      </c>
      <c r="P15" s="32">
        <v>21</v>
      </c>
      <c r="Q15" s="32">
        <v>10</v>
      </c>
      <c r="R15" s="32">
        <v>1</v>
      </c>
      <c r="S15" s="32">
        <v>76</v>
      </c>
      <c r="T15" s="32">
        <v>0</v>
      </c>
      <c r="U15" s="32">
        <v>3</v>
      </c>
      <c r="V15" s="32">
        <v>1</v>
      </c>
      <c r="W15" s="32">
        <v>7</v>
      </c>
      <c r="X15" s="32">
        <v>0</v>
      </c>
      <c r="Y15" s="32">
        <v>0</v>
      </c>
      <c r="Z15" s="32">
        <v>0</v>
      </c>
      <c r="AA15" s="32">
        <v>2</v>
      </c>
      <c r="AB15" s="32">
        <v>0</v>
      </c>
      <c r="AC15" s="32">
        <v>1</v>
      </c>
      <c r="AD15" s="32">
        <v>89</v>
      </c>
      <c r="AE15" s="32">
        <v>1</v>
      </c>
      <c r="AF15" s="32">
        <v>0</v>
      </c>
      <c r="AG15" s="32">
        <v>1</v>
      </c>
      <c r="AH15" s="32">
        <v>83</v>
      </c>
      <c r="AI15" s="32">
        <v>6</v>
      </c>
      <c r="AJ15" s="32">
        <v>2</v>
      </c>
      <c r="AK15" s="32">
        <v>0</v>
      </c>
    </row>
    <row r="16" spans="1:37" ht="20.100000000000001" customHeight="1" x14ac:dyDescent="0.25">
      <c r="A16" s="49">
        <v>1</v>
      </c>
      <c r="B16" s="36">
        <v>0.09</v>
      </c>
      <c r="C16" s="36">
        <v>0.08</v>
      </c>
      <c r="D16" s="36">
        <v>0.09</v>
      </c>
      <c r="E16" s="36">
        <v>0.13</v>
      </c>
      <c r="F16" s="36">
        <v>0.08</v>
      </c>
      <c r="G16" s="36">
        <v>0.1</v>
      </c>
      <c r="H16" s="36">
        <v>0.08</v>
      </c>
      <c r="I16" s="36">
        <v>0.05</v>
      </c>
      <c r="J16" s="36">
        <v>0.1</v>
      </c>
      <c r="K16" s="36">
        <v>0.1</v>
      </c>
      <c r="L16" s="36">
        <v>0.05</v>
      </c>
      <c r="M16" s="36">
        <v>7.0000000000000007E-2</v>
      </c>
      <c r="N16" s="36">
        <v>0.12</v>
      </c>
      <c r="O16" s="36">
        <v>7.0000000000000007E-2</v>
      </c>
      <c r="P16" s="36">
        <v>0.09</v>
      </c>
      <c r="Q16" s="36">
        <v>0.06</v>
      </c>
      <c r="R16" s="36">
        <v>0</v>
      </c>
      <c r="S16" s="36">
        <v>0.37</v>
      </c>
      <c r="T16" s="36">
        <v>0</v>
      </c>
      <c r="U16" s="36">
        <v>0.02</v>
      </c>
      <c r="V16" s="36">
        <v>0.01</v>
      </c>
      <c r="W16" s="36">
        <v>0.08</v>
      </c>
      <c r="X16" s="36">
        <v>0</v>
      </c>
      <c r="Y16" s="36">
        <v>0</v>
      </c>
      <c r="Z16" s="36">
        <v>0</v>
      </c>
      <c r="AA16" s="36">
        <v>0.08</v>
      </c>
      <c r="AB16" s="36">
        <v>0</v>
      </c>
      <c r="AC16" s="36">
        <v>0.01</v>
      </c>
      <c r="AD16" s="36">
        <v>0.2</v>
      </c>
      <c r="AE16" s="36">
        <v>0</v>
      </c>
      <c r="AF16" s="36">
        <v>0</v>
      </c>
      <c r="AG16" s="36">
        <v>0.01</v>
      </c>
      <c r="AH16" s="36">
        <v>0.16</v>
      </c>
      <c r="AI16" s="36">
        <v>0.01</v>
      </c>
      <c r="AJ16" s="36">
        <v>0.03</v>
      </c>
      <c r="AK16" s="36">
        <v>0</v>
      </c>
    </row>
    <row r="17" spans="1:37" ht="20.100000000000001" customHeight="1" x14ac:dyDescent="0.25">
      <c r="A17" s="31">
        <v>50</v>
      </c>
      <c r="B17" s="32">
        <v>74</v>
      </c>
      <c r="C17" s="32">
        <v>27</v>
      </c>
      <c r="D17" s="32">
        <v>47</v>
      </c>
      <c r="E17" s="32">
        <v>9</v>
      </c>
      <c r="F17" s="32">
        <v>11</v>
      </c>
      <c r="G17" s="32">
        <v>19</v>
      </c>
      <c r="H17" s="32">
        <v>11</v>
      </c>
      <c r="I17" s="32">
        <v>25</v>
      </c>
      <c r="J17" s="32">
        <v>23</v>
      </c>
      <c r="K17" s="32">
        <v>21</v>
      </c>
      <c r="L17" s="32">
        <v>30</v>
      </c>
      <c r="M17" s="32">
        <v>10</v>
      </c>
      <c r="N17" s="32">
        <v>22</v>
      </c>
      <c r="O17" s="32">
        <v>14</v>
      </c>
      <c r="P17" s="32">
        <v>17</v>
      </c>
      <c r="Q17" s="32">
        <v>11</v>
      </c>
      <c r="R17" s="32">
        <v>5</v>
      </c>
      <c r="S17" s="32">
        <v>22</v>
      </c>
      <c r="T17" s="32">
        <v>5</v>
      </c>
      <c r="U17" s="32">
        <v>14</v>
      </c>
      <c r="V17" s="32">
        <v>4</v>
      </c>
      <c r="W17" s="32">
        <v>11</v>
      </c>
      <c r="X17" s="32">
        <v>1</v>
      </c>
      <c r="Y17" s="32">
        <v>0</v>
      </c>
      <c r="Z17" s="32">
        <v>2</v>
      </c>
      <c r="AA17" s="32">
        <v>7</v>
      </c>
      <c r="AB17" s="32">
        <v>0</v>
      </c>
      <c r="AC17" s="32">
        <v>3</v>
      </c>
      <c r="AD17" s="32">
        <v>51</v>
      </c>
      <c r="AE17" s="32">
        <v>12</v>
      </c>
      <c r="AF17" s="32">
        <v>9</v>
      </c>
      <c r="AG17" s="32">
        <v>2</v>
      </c>
      <c r="AH17" s="32">
        <v>52</v>
      </c>
      <c r="AI17" s="32">
        <v>16</v>
      </c>
      <c r="AJ17" s="32">
        <v>5</v>
      </c>
      <c r="AK17" s="32">
        <v>0</v>
      </c>
    </row>
    <row r="18" spans="1:37" ht="20.100000000000001" customHeight="1" x14ac:dyDescent="0.25">
      <c r="A18" s="49">
        <v>0.5</v>
      </c>
      <c r="B18" s="36">
        <v>7.0000000000000007E-2</v>
      </c>
      <c r="C18" s="36">
        <v>0.05</v>
      </c>
      <c r="D18" s="36">
        <v>0.09</v>
      </c>
      <c r="E18" s="36">
        <v>0.03</v>
      </c>
      <c r="F18" s="36">
        <v>0.06</v>
      </c>
      <c r="G18" s="36">
        <v>0.1</v>
      </c>
      <c r="H18" s="36">
        <v>0.06</v>
      </c>
      <c r="I18" s="36">
        <v>0.11</v>
      </c>
      <c r="J18" s="36">
        <v>0.06</v>
      </c>
      <c r="K18" s="36">
        <v>0.06</v>
      </c>
      <c r="L18" s="36">
        <v>0.11</v>
      </c>
      <c r="M18" s="36">
        <v>0.04</v>
      </c>
      <c r="N18" s="36">
        <v>0.09</v>
      </c>
      <c r="O18" s="36">
        <v>0.09</v>
      </c>
      <c r="P18" s="36">
        <v>7.0000000000000007E-2</v>
      </c>
      <c r="Q18" s="36">
        <v>7.0000000000000007E-2</v>
      </c>
      <c r="R18" s="36">
        <v>0.02</v>
      </c>
      <c r="S18" s="36">
        <v>0.11</v>
      </c>
      <c r="T18" s="36">
        <v>0.03</v>
      </c>
      <c r="U18" s="36">
        <v>0.11</v>
      </c>
      <c r="V18" s="36">
        <v>0.04</v>
      </c>
      <c r="W18" s="36">
        <v>0.12</v>
      </c>
      <c r="X18" s="36">
        <v>0.04</v>
      </c>
      <c r="Y18" s="36">
        <v>0</v>
      </c>
      <c r="Z18" s="36">
        <v>0.13</v>
      </c>
      <c r="AA18" s="36">
        <v>0.25</v>
      </c>
      <c r="AB18" s="36">
        <v>0</v>
      </c>
      <c r="AC18" s="36">
        <v>0.05</v>
      </c>
      <c r="AD18" s="36">
        <v>0.12</v>
      </c>
      <c r="AE18" s="36">
        <v>0.03</v>
      </c>
      <c r="AF18" s="36">
        <v>0.05</v>
      </c>
      <c r="AG18" s="36">
        <v>0.06</v>
      </c>
      <c r="AH18" s="36">
        <v>0.1</v>
      </c>
      <c r="AI18" s="36">
        <v>0.04</v>
      </c>
      <c r="AJ18" s="36">
        <v>0.08</v>
      </c>
      <c r="AK18" s="36">
        <v>0</v>
      </c>
    </row>
    <row r="19" spans="1:37" ht="20.100000000000001" customHeight="1" x14ac:dyDescent="0.25">
      <c r="A19" s="31">
        <v>30</v>
      </c>
      <c r="B19" s="32">
        <v>2</v>
      </c>
      <c r="C19" s="32">
        <v>1</v>
      </c>
      <c r="D19" s="32">
        <v>1</v>
      </c>
      <c r="E19" s="32">
        <v>0</v>
      </c>
      <c r="F19" s="32">
        <v>1</v>
      </c>
      <c r="G19" s="32">
        <v>0</v>
      </c>
      <c r="H19" s="32">
        <v>0</v>
      </c>
      <c r="I19" s="32">
        <v>1</v>
      </c>
      <c r="J19" s="32">
        <v>1</v>
      </c>
      <c r="K19" s="32">
        <v>0</v>
      </c>
      <c r="L19" s="32">
        <v>1</v>
      </c>
      <c r="M19" s="32">
        <v>0</v>
      </c>
      <c r="N19" s="32">
        <v>1</v>
      </c>
      <c r="O19" s="32">
        <v>1</v>
      </c>
      <c r="P19" s="32">
        <v>0</v>
      </c>
      <c r="Q19" s="32">
        <v>0</v>
      </c>
      <c r="R19" s="32">
        <v>0</v>
      </c>
      <c r="S19" s="32">
        <v>0</v>
      </c>
      <c r="T19" s="32">
        <v>0</v>
      </c>
      <c r="U19" s="32">
        <v>1</v>
      </c>
      <c r="V19" s="32">
        <v>0</v>
      </c>
      <c r="W19" s="32">
        <v>0</v>
      </c>
      <c r="X19" s="32">
        <v>0</v>
      </c>
      <c r="Y19" s="32">
        <v>1</v>
      </c>
      <c r="Z19" s="32">
        <v>0</v>
      </c>
      <c r="AA19" s="32">
        <v>0</v>
      </c>
      <c r="AB19" s="32">
        <v>0</v>
      </c>
      <c r="AC19" s="32">
        <v>0</v>
      </c>
      <c r="AD19" s="32">
        <v>1</v>
      </c>
      <c r="AE19" s="32">
        <v>1</v>
      </c>
      <c r="AF19" s="32">
        <v>0</v>
      </c>
      <c r="AG19" s="32">
        <v>0</v>
      </c>
      <c r="AH19" s="32">
        <v>1</v>
      </c>
      <c r="AI19" s="32">
        <v>1</v>
      </c>
      <c r="AJ19" s="32">
        <v>0</v>
      </c>
      <c r="AK19" s="32">
        <v>0</v>
      </c>
    </row>
    <row r="20" spans="1:37" ht="20.100000000000001" customHeight="1" x14ac:dyDescent="0.25">
      <c r="A20" s="49">
        <v>0.3</v>
      </c>
      <c r="B20" s="36">
        <v>0</v>
      </c>
      <c r="C20" s="36">
        <v>0</v>
      </c>
      <c r="D20" s="36">
        <v>0</v>
      </c>
      <c r="E20" s="36">
        <v>0</v>
      </c>
      <c r="F20" s="36">
        <v>0.01</v>
      </c>
      <c r="G20" s="36">
        <v>0</v>
      </c>
      <c r="H20" s="36">
        <v>0</v>
      </c>
      <c r="I20" s="36">
        <v>0</v>
      </c>
      <c r="J20" s="36">
        <v>0</v>
      </c>
      <c r="K20" s="36">
        <v>0</v>
      </c>
      <c r="L20" s="36">
        <v>0</v>
      </c>
      <c r="M20" s="36">
        <v>0</v>
      </c>
      <c r="N20" s="36">
        <v>0</v>
      </c>
      <c r="O20" s="36">
        <v>0.01</v>
      </c>
      <c r="P20" s="36">
        <v>0</v>
      </c>
      <c r="Q20" s="36">
        <v>0</v>
      </c>
      <c r="R20" s="36">
        <v>0</v>
      </c>
      <c r="S20" s="36">
        <v>0</v>
      </c>
      <c r="T20" s="36">
        <v>0</v>
      </c>
      <c r="U20" s="36">
        <v>0.01</v>
      </c>
      <c r="V20" s="36">
        <v>0</v>
      </c>
      <c r="W20" s="36">
        <v>0</v>
      </c>
      <c r="X20" s="36">
        <v>0</v>
      </c>
      <c r="Y20" s="36">
        <v>0.1</v>
      </c>
      <c r="Z20" s="36">
        <v>0</v>
      </c>
      <c r="AA20" s="36">
        <v>0</v>
      </c>
      <c r="AB20" s="36">
        <v>0</v>
      </c>
      <c r="AC20" s="36">
        <v>0</v>
      </c>
      <c r="AD20" s="36">
        <v>0</v>
      </c>
      <c r="AE20" s="36">
        <v>0</v>
      </c>
      <c r="AF20" s="36">
        <v>0</v>
      </c>
      <c r="AG20" s="36">
        <v>0</v>
      </c>
      <c r="AH20" s="36">
        <v>0</v>
      </c>
      <c r="AI20" s="36">
        <v>0</v>
      </c>
      <c r="AJ20" s="36">
        <v>0</v>
      </c>
      <c r="AK20" s="36">
        <v>0</v>
      </c>
    </row>
    <row r="21" spans="1:37" x14ac:dyDescent="0.25">
      <c r="B21" s="1">
        <f>((B10)+(B12)+(B14)+(B16)+(B18)+(B20))</f>
        <v>1</v>
      </c>
    </row>
  </sheetData>
  <sheetProtection algorithmName="SHA-512" hashValue="tUfHjshcuEijupb7NtN5vVgzjythGJqa++2pYnwYte74ghQnxE4EtNoxxxdFHsz6aGU97hkoR8Rpg6vG0QXPeQ==" saltValue="LeVQ4PeneNC5ZqgXsMFLTg=="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K21"/>
  <sheetViews>
    <sheetView showGridLines="0" workbookViewId="0"/>
  </sheetViews>
  <sheetFormatPr defaultColWidth="10.85546875" defaultRowHeight="15" x14ac:dyDescent="0.25"/>
  <cols>
    <col min="1" max="1" width="63.710937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14" customHeight="1" x14ac:dyDescent="0.35">
      <c r="A3" s="95" t="s">
        <v>491</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0"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1051</v>
      </c>
      <c r="C7" s="34">
        <v>530</v>
      </c>
      <c r="D7" s="34">
        <v>521</v>
      </c>
      <c r="E7" s="34">
        <v>269</v>
      </c>
      <c r="F7" s="34">
        <v>178</v>
      </c>
      <c r="G7" s="34">
        <v>185</v>
      </c>
      <c r="H7" s="34">
        <v>186</v>
      </c>
      <c r="I7" s="34">
        <v>234</v>
      </c>
      <c r="J7" s="34">
        <v>401</v>
      </c>
      <c r="K7" s="34">
        <v>374</v>
      </c>
      <c r="L7" s="34">
        <v>275</v>
      </c>
      <c r="M7" s="34">
        <v>244</v>
      </c>
      <c r="N7" s="34">
        <v>243</v>
      </c>
      <c r="O7" s="34">
        <v>147</v>
      </c>
      <c r="P7" s="34">
        <v>250</v>
      </c>
      <c r="Q7" s="34">
        <v>167</v>
      </c>
      <c r="R7" s="34">
        <v>245</v>
      </c>
      <c r="S7" s="34">
        <v>205</v>
      </c>
      <c r="T7" s="34">
        <v>136</v>
      </c>
      <c r="U7" s="34">
        <v>126</v>
      </c>
      <c r="V7" s="34">
        <v>98</v>
      </c>
      <c r="W7" s="34">
        <v>89</v>
      </c>
      <c r="X7" s="34">
        <v>29</v>
      </c>
      <c r="Y7" s="34">
        <v>15</v>
      </c>
      <c r="Z7" s="34">
        <v>15</v>
      </c>
      <c r="AA7" s="34">
        <v>30</v>
      </c>
      <c r="AB7" s="34">
        <v>11</v>
      </c>
      <c r="AC7" s="34">
        <v>48</v>
      </c>
      <c r="AD7" s="34">
        <v>444</v>
      </c>
      <c r="AE7" s="34">
        <v>383</v>
      </c>
      <c r="AF7" s="34">
        <v>177</v>
      </c>
      <c r="AG7" s="34">
        <v>44</v>
      </c>
      <c r="AH7" s="34">
        <v>505</v>
      </c>
      <c r="AI7" s="34">
        <v>464</v>
      </c>
      <c r="AJ7" s="34">
        <v>65</v>
      </c>
      <c r="AK7" s="34">
        <v>15</v>
      </c>
    </row>
    <row r="8" spans="1:37" ht="20.100000000000001" customHeight="1" x14ac:dyDescent="0.25">
      <c r="A8" s="50" t="s">
        <v>488</v>
      </c>
      <c r="B8" s="51">
        <f>100*(($A$10*B10)+($A$12*B12)+($A$14*B14)+($A$16*B16)+($A$18*B18)+($A$20*B20))</f>
        <v>35.75</v>
      </c>
      <c r="C8" s="51">
        <f t="shared" ref="C8:AK8" si="0">100*(($A$10*C10)+($A$12*C12)+($A$14*C14)+($A$16*C16)+($A$18*C18)+($A$20*C20))</f>
        <v>40</v>
      </c>
      <c r="D8" s="51">
        <f t="shared" si="0"/>
        <v>31</v>
      </c>
      <c r="E8" s="51">
        <f t="shared" si="0"/>
        <v>32</v>
      </c>
      <c r="F8" s="51">
        <f t="shared" si="0"/>
        <v>38.500000000000007</v>
      </c>
      <c r="G8" s="51">
        <f t="shared" si="0"/>
        <v>33.25</v>
      </c>
      <c r="H8" s="51">
        <f t="shared" si="0"/>
        <v>35.5</v>
      </c>
      <c r="I8" s="51">
        <f t="shared" si="0"/>
        <v>40.5</v>
      </c>
      <c r="J8" s="51">
        <f t="shared" si="0"/>
        <v>39.75</v>
      </c>
      <c r="K8" s="51">
        <f t="shared" si="0"/>
        <v>29.500000000000004</v>
      </c>
      <c r="L8" s="51">
        <f t="shared" si="0"/>
        <v>39.249999999999993</v>
      </c>
      <c r="M8" s="51">
        <f t="shared" si="0"/>
        <v>41.5</v>
      </c>
      <c r="N8" s="51">
        <f t="shared" si="0"/>
        <v>35.75</v>
      </c>
      <c r="O8" s="51">
        <f t="shared" si="0"/>
        <v>35.25</v>
      </c>
      <c r="P8" s="51">
        <f t="shared" si="0"/>
        <v>30.500000000000004</v>
      </c>
      <c r="Q8" s="51">
        <f t="shared" si="0"/>
        <v>38.499999999999993</v>
      </c>
      <c r="R8" s="51">
        <f t="shared" si="0"/>
        <v>55.000000000000007</v>
      </c>
      <c r="S8" s="51">
        <f t="shared" si="0"/>
        <v>7.5</v>
      </c>
      <c r="T8" s="51">
        <f t="shared" si="0"/>
        <v>70.25</v>
      </c>
      <c r="U8" s="51">
        <f t="shared" si="0"/>
        <v>16.5</v>
      </c>
      <c r="V8" s="51">
        <f t="shared" si="0"/>
        <v>53</v>
      </c>
      <c r="W8" s="51">
        <f t="shared" si="0"/>
        <v>6</v>
      </c>
      <c r="X8" s="51">
        <f t="shared" si="0"/>
        <v>48.25</v>
      </c>
      <c r="Y8" s="51">
        <f t="shared" si="0"/>
        <v>43.250000000000007</v>
      </c>
      <c r="Z8" s="51">
        <f t="shared" si="0"/>
        <v>33</v>
      </c>
      <c r="AA8" s="51">
        <f t="shared" si="0"/>
        <v>15.500000000000004</v>
      </c>
      <c r="AB8" s="51">
        <f t="shared" si="0"/>
        <v>38.749999999999993</v>
      </c>
      <c r="AC8" s="51">
        <f t="shared" si="0"/>
        <v>36.25</v>
      </c>
      <c r="AD8" s="51">
        <f t="shared" si="0"/>
        <v>10.75</v>
      </c>
      <c r="AE8" s="51">
        <f t="shared" si="0"/>
        <v>53.250000000000007</v>
      </c>
      <c r="AF8" s="51">
        <f t="shared" si="0"/>
        <v>63.5</v>
      </c>
      <c r="AG8" s="51">
        <f t="shared" si="0"/>
        <v>32.5</v>
      </c>
      <c r="AH8" s="51">
        <f t="shared" si="0"/>
        <v>19</v>
      </c>
      <c r="AI8" s="51">
        <f t="shared" si="0"/>
        <v>53.5</v>
      </c>
      <c r="AJ8" s="51">
        <f t="shared" si="0"/>
        <v>45.5</v>
      </c>
      <c r="AK8" s="51">
        <f t="shared" si="0"/>
        <v>36.750000000000007</v>
      </c>
    </row>
    <row r="9" spans="1:37" ht="20.100000000000001" customHeight="1" x14ac:dyDescent="0.25">
      <c r="A9" s="31">
        <v>0</v>
      </c>
      <c r="B9" s="32">
        <v>402</v>
      </c>
      <c r="C9" s="32">
        <v>176</v>
      </c>
      <c r="D9" s="32">
        <v>226</v>
      </c>
      <c r="E9" s="32">
        <v>116</v>
      </c>
      <c r="F9" s="32">
        <v>60</v>
      </c>
      <c r="G9" s="32">
        <v>72</v>
      </c>
      <c r="H9" s="32">
        <v>71</v>
      </c>
      <c r="I9" s="32">
        <v>83</v>
      </c>
      <c r="J9" s="32">
        <v>142</v>
      </c>
      <c r="K9" s="32">
        <v>165</v>
      </c>
      <c r="L9" s="32">
        <v>95</v>
      </c>
      <c r="M9" s="32">
        <v>65</v>
      </c>
      <c r="N9" s="32">
        <v>99</v>
      </c>
      <c r="O9" s="32">
        <v>65</v>
      </c>
      <c r="P9" s="32">
        <v>118</v>
      </c>
      <c r="Q9" s="32">
        <v>55</v>
      </c>
      <c r="R9" s="32">
        <v>25</v>
      </c>
      <c r="S9" s="32">
        <v>160</v>
      </c>
      <c r="T9" s="32">
        <v>4</v>
      </c>
      <c r="U9" s="32">
        <v>78</v>
      </c>
      <c r="V9" s="32">
        <v>9</v>
      </c>
      <c r="W9" s="32">
        <v>77</v>
      </c>
      <c r="X9" s="32">
        <v>4</v>
      </c>
      <c r="Y9" s="32">
        <v>4</v>
      </c>
      <c r="Z9" s="32">
        <v>6</v>
      </c>
      <c r="AA9" s="32">
        <v>19</v>
      </c>
      <c r="AB9" s="32">
        <v>3</v>
      </c>
      <c r="AC9" s="32">
        <v>12</v>
      </c>
      <c r="AD9" s="32">
        <v>327</v>
      </c>
      <c r="AE9" s="32">
        <v>46</v>
      </c>
      <c r="AF9" s="32">
        <v>12</v>
      </c>
      <c r="AG9" s="32">
        <v>16</v>
      </c>
      <c r="AH9" s="32">
        <v>318</v>
      </c>
      <c r="AI9" s="32">
        <v>65</v>
      </c>
      <c r="AJ9" s="32">
        <v>14</v>
      </c>
      <c r="AK9" s="32">
        <v>5</v>
      </c>
    </row>
    <row r="10" spans="1:37" ht="20.100000000000001" customHeight="1" x14ac:dyDescent="0.25">
      <c r="A10" s="49">
        <v>0</v>
      </c>
      <c r="B10" s="36">
        <v>0.38</v>
      </c>
      <c r="C10" s="36">
        <v>0.33</v>
      </c>
      <c r="D10" s="36">
        <v>0.43</v>
      </c>
      <c r="E10" s="36">
        <v>0.43</v>
      </c>
      <c r="F10" s="36">
        <v>0.34</v>
      </c>
      <c r="G10" s="36">
        <v>0.39</v>
      </c>
      <c r="H10" s="36">
        <v>0.38</v>
      </c>
      <c r="I10" s="36">
        <v>0.35</v>
      </c>
      <c r="J10" s="36">
        <v>0.35</v>
      </c>
      <c r="K10" s="36">
        <v>0.44</v>
      </c>
      <c r="L10" s="36">
        <v>0.35</v>
      </c>
      <c r="M10" s="36">
        <v>0.27</v>
      </c>
      <c r="N10" s="36">
        <v>0.41</v>
      </c>
      <c r="O10" s="36">
        <v>0.44</v>
      </c>
      <c r="P10" s="36">
        <v>0.47</v>
      </c>
      <c r="Q10" s="36">
        <v>0.33</v>
      </c>
      <c r="R10" s="36">
        <v>0.1</v>
      </c>
      <c r="S10" s="36">
        <v>0.78</v>
      </c>
      <c r="T10" s="36">
        <v>0.03</v>
      </c>
      <c r="U10" s="36">
        <v>0.62</v>
      </c>
      <c r="V10" s="36">
        <v>0.09</v>
      </c>
      <c r="W10" s="36">
        <v>0.86</v>
      </c>
      <c r="X10" s="36">
        <v>0.13</v>
      </c>
      <c r="Y10" s="36">
        <v>0.28000000000000003</v>
      </c>
      <c r="Z10" s="36">
        <v>0.4</v>
      </c>
      <c r="AA10" s="36">
        <v>0.65</v>
      </c>
      <c r="AB10" s="36">
        <v>0.26</v>
      </c>
      <c r="AC10" s="36">
        <v>0.26</v>
      </c>
      <c r="AD10" s="36">
        <v>0.73</v>
      </c>
      <c r="AE10" s="36">
        <v>0.12</v>
      </c>
      <c r="AF10" s="36">
        <v>7.0000000000000007E-2</v>
      </c>
      <c r="AG10" s="36">
        <v>0.37</v>
      </c>
      <c r="AH10" s="36">
        <v>0.63</v>
      </c>
      <c r="AI10" s="36">
        <v>0.14000000000000001</v>
      </c>
      <c r="AJ10" s="36">
        <v>0.21</v>
      </c>
      <c r="AK10" s="36">
        <v>0.33</v>
      </c>
    </row>
    <row r="11" spans="1:37" ht="20.100000000000001" customHeight="1" x14ac:dyDescent="0.25">
      <c r="A11" s="31">
        <v>75</v>
      </c>
      <c r="B11" s="32">
        <v>258</v>
      </c>
      <c r="C11" s="32">
        <v>155</v>
      </c>
      <c r="D11" s="32">
        <v>103</v>
      </c>
      <c r="E11" s="32">
        <v>49</v>
      </c>
      <c r="F11" s="32">
        <v>40</v>
      </c>
      <c r="G11" s="32">
        <v>43</v>
      </c>
      <c r="H11" s="32">
        <v>52</v>
      </c>
      <c r="I11" s="32">
        <v>75</v>
      </c>
      <c r="J11" s="32">
        <v>123</v>
      </c>
      <c r="K11" s="32">
        <v>68</v>
      </c>
      <c r="L11" s="32">
        <v>68</v>
      </c>
      <c r="M11" s="32">
        <v>60</v>
      </c>
      <c r="N11" s="32">
        <v>62</v>
      </c>
      <c r="O11" s="32">
        <v>37</v>
      </c>
      <c r="P11" s="32">
        <v>57</v>
      </c>
      <c r="Q11" s="32">
        <v>42</v>
      </c>
      <c r="R11" s="32">
        <v>110</v>
      </c>
      <c r="S11" s="32">
        <v>2</v>
      </c>
      <c r="T11" s="32">
        <v>61</v>
      </c>
      <c r="U11" s="32">
        <v>12</v>
      </c>
      <c r="V11" s="32">
        <v>37</v>
      </c>
      <c r="W11" s="32">
        <v>1</v>
      </c>
      <c r="X11" s="32">
        <v>12</v>
      </c>
      <c r="Y11" s="32">
        <v>6</v>
      </c>
      <c r="Z11" s="32">
        <v>3</v>
      </c>
      <c r="AA11" s="32">
        <v>3</v>
      </c>
      <c r="AB11" s="32">
        <v>2</v>
      </c>
      <c r="AC11" s="32">
        <v>7</v>
      </c>
      <c r="AD11" s="32">
        <v>16</v>
      </c>
      <c r="AE11" s="32">
        <v>159</v>
      </c>
      <c r="AF11" s="32">
        <v>75</v>
      </c>
      <c r="AG11" s="32">
        <v>8</v>
      </c>
      <c r="AH11" s="32">
        <v>49</v>
      </c>
      <c r="AI11" s="32">
        <v>181</v>
      </c>
      <c r="AJ11" s="32">
        <v>25</v>
      </c>
      <c r="AK11" s="32">
        <v>3</v>
      </c>
    </row>
    <row r="12" spans="1:37" ht="20.100000000000001" customHeight="1" x14ac:dyDescent="0.25">
      <c r="A12" s="49">
        <v>0.75</v>
      </c>
      <c r="B12" s="36">
        <v>0.25</v>
      </c>
      <c r="C12" s="36">
        <v>0.28999999999999998</v>
      </c>
      <c r="D12" s="36">
        <v>0.2</v>
      </c>
      <c r="E12" s="36">
        <v>0.18</v>
      </c>
      <c r="F12" s="36">
        <v>0.22</v>
      </c>
      <c r="G12" s="36">
        <v>0.23</v>
      </c>
      <c r="H12" s="36">
        <v>0.28000000000000003</v>
      </c>
      <c r="I12" s="36">
        <v>0.32</v>
      </c>
      <c r="J12" s="36">
        <v>0.31</v>
      </c>
      <c r="K12" s="36">
        <v>0.18</v>
      </c>
      <c r="L12" s="36">
        <v>0.25</v>
      </c>
      <c r="M12" s="36">
        <v>0.25</v>
      </c>
      <c r="N12" s="36">
        <v>0.26</v>
      </c>
      <c r="O12" s="36">
        <v>0.25</v>
      </c>
      <c r="P12" s="36">
        <v>0.23</v>
      </c>
      <c r="Q12" s="36">
        <v>0.25</v>
      </c>
      <c r="R12" s="36">
        <v>0.45</v>
      </c>
      <c r="S12" s="36">
        <v>0.01</v>
      </c>
      <c r="T12" s="36">
        <v>0.45</v>
      </c>
      <c r="U12" s="36">
        <v>0.1</v>
      </c>
      <c r="V12" s="36">
        <v>0.38</v>
      </c>
      <c r="W12" s="36">
        <v>0.02</v>
      </c>
      <c r="X12" s="36">
        <v>0.41</v>
      </c>
      <c r="Y12" s="36">
        <v>0.4</v>
      </c>
      <c r="Z12" s="36">
        <v>0.22</v>
      </c>
      <c r="AA12" s="36">
        <v>0.11</v>
      </c>
      <c r="AB12" s="36">
        <v>0.18</v>
      </c>
      <c r="AC12" s="36">
        <v>0.15</v>
      </c>
      <c r="AD12" s="36">
        <v>0.04</v>
      </c>
      <c r="AE12" s="36">
        <v>0.41</v>
      </c>
      <c r="AF12" s="36">
        <v>0.42</v>
      </c>
      <c r="AG12" s="36">
        <v>0.18</v>
      </c>
      <c r="AH12" s="36">
        <v>0.1</v>
      </c>
      <c r="AI12" s="36">
        <v>0.39</v>
      </c>
      <c r="AJ12" s="36">
        <v>0.38</v>
      </c>
      <c r="AK12" s="36">
        <v>0.2</v>
      </c>
    </row>
    <row r="13" spans="1:37" ht="20.100000000000001" customHeight="1" x14ac:dyDescent="0.25">
      <c r="A13" s="31">
        <v>50</v>
      </c>
      <c r="B13" s="32">
        <v>199</v>
      </c>
      <c r="C13" s="32">
        <v>114</v>
      </c>
      <c r="D13" s="32">
        <v>85</v>
      </c>
      <c r="E13" s="32">
        <v>47</v>
      </c>
      <c r="F13" s="32">
        <v>47</v>
      </c>
      <c r="G13" s="32">
        <v>43</v>
      </c>
      <c r="H13" s="32">
        <v>28</v>
      </c>
      <c r="I13" s="32">
        <v>34</v>
      </c>
      <c r="J13" s="32">
        <v>78</v>
      </c>
      <c r="K13" s="32">
        <v>69</v>
      </c>
      <c r="L13" s="32">
        <v>51</v>
      </c>
      <c r="M13" s="32">
        <v>59</v>
      </c>
      <c r="N13" s="32">
        <v>38</v>
      </c>
      <c r="O13" s="32">
        <v>23</v>
      </c>
      <c r="P13" s="32">
        <v>42</v>
      </c>
      <c r="Q13" s="32">
        <v>37</v>
      </c>
      <c r="R13" s="32">
        <v>75</v>
      </c>
      <c r="S13" s="32">
        <v>7</v>
      </c>
      <c r="T13" s="32">
        <v>38</v>
      </c>
      <c r="U13" s="32">
        <v>9</v>
      </c>
      <c r="V13" s="32">
        <v>33</v>
      </c>
      <c r="W13" s="32">
        <v>4</v>
      </c>
      <c r="X13" s="32">
        <v>7</v>
      </c>
      <c r="Y13" s="32">
        <v>3</v>
      </c>
      <c r="Z13" s="32">
        <v>5</v>
      </c>
      <c r="AA13" s="32">
        <v>2</v>
      </c>
      <c r="AB13" s="32">
        <v>5</v>
      </c>
      <c r="AC13" s="32">
        <v>11</v>
      </c>
      <c r="AD13" s="32">
        <v>23</v>
      </c>
      <c r="AE13" s="32">
        <v>118</v>
      </c>
      <c r="AF13" s="32">
        <v>46</v>
      </c>
      <c r="AG13" s="32">
        <v>12</v>
      </c>
      <c r="AH13" s="32">
        <v>44</v>
      </c>
      <c r="AI13" s="32">
        <v>135</v>
      </c>
      <c r="AJ13" s="32">
        <v>14</v>
      </c>
      <c r="AK13" s="32">
        <v>6</v>
      </c>
    </row>
    <row r="14" spans="1:37" ht="20.100000000000001" customHeight="1" x14ac:dyDescent="0.25">
      <c r="A14" s="49">
        <v>0.5</v>
      </c>
      <c r="B14" s="36">
        <v>0.19</v>
      </c>
      <c r="C14" s="36">
        <v>0.21</v>
      </c>
      <c r="D14" s="36">
        <v>0.16</v>
      </c>
      <c r="E14" s="36">
        <v>0.17</v>
      </c>
      <c r="F14" s="36">
        <v>0.26</v>
      </c>
      <c r="G14" s="36">
        <v>0.23</v>
      </c>
      <c r="H14" s="36">
        <v>0.15</v>
      </c>
      <c r="I14" s="36">
        <v>0.15</v>
      </c>
      <c r="J14" s="36">
        <v>0.2</v>
      </c>
      <c r="K14" s="36">
        <v>0.18</v>
      </c>
      <c r="L14" s="36">
        <v>0.19</v>
      </c>
      <c r="M14" s="36">
        <v>0.24</v>
      </c>
      <c r="N14" s="36">
        <v>0.16</v>
      </c>
      <c r="O14" s="36">
        <v>0.16</v>
      </c>
      <c r="P14" s="36">
        <v>0.17</v>
      </c>
      <c r="Q14" s="36">
        <v>0.22</v>
      </c>
      <c r="R14" s="36">
        <v>0.31</v>
      </c>
      <c r="S14" s="36">
        <v>0.03</v>
      </c>
      <c r="T14" s="36">
        <v>0.28000000000000003</v>
      </c>
      <c r="U14" s="36">
        <v>7.0000000000000007E-2</v>
      </c>
      <c r="V14" s="36">
        <v>0.33</v>
      </c>
      <c r="W14" s="36">
        <v>0.05</v>
      </c>
      <c r="X14" s="36">
        <v>0.24</v>
      </c>
      <c r="Y14" s="36">
        <v>0.21</v>
      </c>
      <c r="Z14" s="36">
        <v>0.28999999999999998</v>
      </c>
      <c r="AA14" s="36">
        <v>0.05</v>
      </c>
      <c r="AB14" s="36">
        <v>0.44</v>
      </c>
      <c r="AC14" s="36">
        <v>0.22</v>
      </c>
      <c r="AD14" s="36">
        <v>0.05</v>
      </c>
      <c r="AE14" s="36">
        <v>0.31</v>
      </c>
      <c r="AF14" s="36">
        <v>0.26</v>
      </c>
      <c r="AG14" s="36">
        <v>0.26</v>
      </c>
      <c r="AH14" s="36">
        <v>0.09</v>
      </c>
      <c r="AI14" s="36">
        <v>0.28999999999999998</v>
      </c>
      <c r="AJ14" s="36">
        <v>0.22</v>
      </c>
      <c r="AK14" s="36">
        <v>0.35</v>
      </c>
    </row>
    <row r="15" spans="1:37" ht="20.100000000000001" customHeight="1" x14ac:dyDescent="0.25">
      <c r="A15" s="31">
        <v>25</v>
      </c>
      <c r="B15" s="32">
        <v>145</v>
      </c>
      <c r="C15" s="32">
        <v>60</v>
      </c>
      <c r="D15" s="32">
        <v>85</v>
      </c>
      <c r="E15" s="32">
        <v>42</v>
      </c>
      <c r="F15" s="32">
        <v>21</v>
      </c>
      <c r="G15" s="32">
        <v>26</v>
      </c>
      <c r="H15" s="32">
        <v>29</v>
      </c>
      <c r="I15" s="32">
        <v>27</v>
      </c>
      <c r="J15" s="32">
        <v>41</v>
      </c>
      <c r="K15" s="32">
        <v>60</v>
      </c>
      <c r="L15" s="32">
        <v>43</v>
      </c>
      <c r="M15" s="32">
        <v>46</v>
      </c>
      <c r="N15" s="32">
        <v>32</v>
      </c>
      <c r="O15" s="32">
        <v>14</v>
      </c>
      <c r="P15" s="32">
        <v>27</v>
      </c>
      <c r="Q15" s="32">
        <v>25</v>
      </c>
      <c r="R15" s="32">
        <v>27</v>
      </c>
      <c r="S15" s="32">
        <v>34</v>
      </c>
      <c r="T15" s="32">
        <v>3</v>
      </c>
      <c r="U15" s="32">
        <v>27</v>
      </c>
      <c r="V15" s="32">
        <v>15</v>
      </c>
      <c r="W15" s="32">
        <v>7</v>
      </c>
      <c r="X15" s="32">
        <v>6</v>
      </c>
      <c r="Y15" s="32">
        <v>2</v>
      </c>
      <c r="Z15" s="32">
        <v>1</v>
      </c>
      <c r="AA15" s="32">
        <v>6</v>
      </c>
      <c r="AB15" s="32">
        <v>1</v>
      </c>
      <c r="AC15" s="32">
        <v>15</v>
      </c>
      <c r="AD15" s="32">
        <v>76</v>
      </c>
      <c r="AE15" s="32">
        <v>47</v>
      </c>
      <c r="AF15" s="32">
        <v>14</v>
      </c>
      <c r="AG15" s="32">
        <v>7</v>
      </c>
      <c r="AH15" s="32">
        <v>80</v>
      </c>
      <c r="AI15" s="32">
        <v>52</v>
      </c>
      <c r="AJ15" s="32">
        <v>11</v>
      </c>
      <c r="AK15" s="32">
        <v>1</v>
      </c>
    </row>
    <row r="16" spans="1:37" ht="20.100000000000001" customHeight="1" x14ac:dyDescent="0.25">
      <c r="A16" s="49">
        <v>0.25</v>
      </c>
      <c r="B16" s="36">
        <v>0.14000000000000001</v>
      </c>
      <c r="C16" s="36">
        <v>0.11</v>
      </c>
      <c r="D16" s="36">
        <v>0.16</v>
      </c>
      <c r="E16" s="36">
        <v>0.16</v>
      </c>
      <c r="F16" s="36">
        <v>0.12</v>
      </c>
      <c r="G16" s="36">
        <v>0.14000000000000001</v>
      </c>
      <c r="H16" s="36">
        <v>0.16</v>
      </c>
      <c r="I16" s="36">
        <v>0.12</v>
      </c>
      <c r="J16" s="36">
        <v>0.1</v>
      </c>
      <c r="K16" s="36">
        <v>0.16</v>
      </c>
      <c r="L16" s="36">
        <v>0.16</v>
      </c>
      <c r="M16" s="36">
        <v>0.19</v>
      </c>
      <c r="N16" s="36">
        <v>0.13</v>
      </c>
      <c r="O16" s="36">
        <v>0.1</v>
      </c>
      <c r="P16" s="36">
        <v>0.11</v>
      </c>
      <c r="Q16" s="36">
        <v>0.15</v>
      </c>
      <c r="R16" s="36">
        <v>0.11</v>
      </c>
      <c r="S16" s="36">
        <v>0.17</v>
      </c>
      <c r="T16" s="36">
        <v>0.02</v>
      </c>
      <c r="U16" s="36">
        <v>0.22</v>
      </c>
      <c r="V16" s="36">
        <v>0.16</v>
      </c>
      <c r="W16" s="36">
        <v>0.08</v>
      </c>
      <c r="X16" s="36">
        <v>0.22</v>
      </c>
      <c r="Y16" s="36">
        <v>0.11</v>
      </c>
      <c r="Z16" s="36">
        <v>0.08</v>
      </c>
      <c r="AA16" s="36">
        <v>0.19</v>
      </c>
      <c r="AB16" s="36">
        <v>0.13</v>
      </c>
      <c r="AC16" s="36">
        <v>0.32</v>
      </c>
      <c r="AD16" s="36">
        <v>0.17</v>
      </c>
      <c r="AE16" s="36">
        <v>0.12</v>
      </c>
      <c r="AF16" s="36">
        <v>0.08</v>
      </c>
      <c r="AG16" s="36">
        <v>0.16</v>
      </c>
      <c r="AH16" s="36">
        <v>0.16</v>
      </c>
      <c r="AI16" s="36">
        <v>0.11</v>
      </c>
      <c r="AJ16" s="36">
        <v>0.16</v>
      </c>
      <c r="AK16" s="36">
        <v>0.09</v>
      </c>
    </row>
    <row r="17" spans="1:37" ht="20.100000000000001" customHeight="1" x14ac:dyDescent="0.25">
      <c r="A17" s="31">
        <v>100</v>
      </c>
      <c r="B17" s="32">
        <v>47</v>
      </c>
      <c r="C17" s="32">
        <v>25</v>
      </c>
      <c r="D17" s="32">
        <v>22</v>
      </c>
      <c r="E17" s="32">
        <v>15</v>
      </c>
      <c r="F17" s="32">
        <v>10</v>
      </c>
      <c r="G17" s="32">
        <v>1</v>
      </c>
      <c r="H17" s="32">
        <v>6</v>
      </c>
      <c r="I17" s="32">
        <v>15</v>
      </c>
      <c r="J17" s="32">
        <v>17</v>
      </c>
      <c r="K17" s="32">
        <v>12</v>
      </c>
      <c r="L17" s="32">
        <v>18</v>
      </c>
      <c r="M17" s="32">
        <v>14</v>
      </c>
      <c r="N17" s="32">
        <v>12</v>
      </c>
      <c r="O17" s="32">
        <v>8</v>
      </c>
      <c r="P17" s="32">
        <v>6</v>
      </c>
      <c r="Q17" s="32">
        <v>8</v>
      </c>
      <c r="R17" s="32">
        <v>8</v>
      </c>
      <c r="S17" s="32">
        <v>2</v>
      </c>
      <c r="T17" s="32">
        <v>30</v>
      </c>
      <c r="U17" s="32">
        <v>0</v>
      </c>
      <c r="V17" s="32">
        <v>4</v>
      </c>
      <c r="W17" s="32">
        <v>0</v>
      </c>
      <c r="X17" s="32">
        <v>0</v>
      </c>
      <c r="Y17" s="32">
        <v>0</v>
      </c>
      <c r="Z17" s="32">
        <v>0</v>
      </c>
      <c r="AA17" s="32">
        <v>0</v>
      </c>
      <c r="AB17" s="32">
        <v>0</v>
      </c>
      <c r="AC17" s="32">
        <v>3</v>
      </c>
      <c r="AD17" s="32">
        <v>2</v>
      </c>
      <c r="AE17" s="32">
        <v>13</v>
      </c>
      <c r="AF17" s="32">
        <v>30</v>
      </c>
      <c r="AG17" s="32">
        <v>1</v>
      </c>
      <c r="AH17" s="32">
        <v>14</v>
      </c>
      <c r="AI17" s="32">
        <v>31</v>
      </c>
      <c r="AJ17" s="32">
        <v>1</v>
      </c>
      <c r="AK17" s="32">
        <v>0</v>
      </c>
    </row>
    <row r="18" spans="1:37" ht="20.100000000000001" customHeight="1" x14ac:dyDescent="0.25">
      <c r="A18" s="49">
        <v>1</v>
      </c>
      <c r="B18" s="36">
        <v>0.04</v>
      </c>
      <c r="C18" s="36">
        <v>0.05</v>
      </c>
      <c r="D18" s="36">
        <v>0.04</v>
      </c>
      <c r="E18" s="36">
        <v>0.06</v>
      </c>
      <c r="F18" s="36">
        <v>0.06</v>
      </c>
      <c r="G18" s="36">
        <v>0.01</v>
      </c>
      <c r="H18" s="36">
        <v>0.03</v>
      </c>
      <c r="I18" s="36">
        <v>0.06</v>
      </c>
      <c r="J18" s="36">
        <v>0.04</v>
      </c>
      <c r="K18" s="36">
        <v>0.03</v>
      </c>
      <c r="L18" s="36">
        <v>7.0000000000000007E-2</v>
      </c>
      <c r="M18" s="36">
        <v>0.06</v>
      </c>
      <c r="N18" s="36">
        <v>0.05</v>
      </c>
      <c r="O18" s="36">
        <v>0.06</v>
      </c>
      <c r="P18" s="36">
        <v>0.02</v>
      </c>
      <c r="Q18" s="36">
        <v>0.05</v>
      </c>
      <c r="R18" s="36">
        <v>0.03</v>
      </c>
      <c r="S18" s="36">
        <v>0.01</v>
      </c>
      <c r="T18" s="36">
        <v>0.22</v>
      </c>
      <c r="U18" s="36">
        <v>0</v>
      </c>
      <c r="V18" s="36">
        <v>0.04</v>
      </c>
      <c r="W18" s="36">
        <v>0</v>
      </c>
      <c r="X18" s="36">
        <v>0</v>
      </c>
      <c r="Y18" s="36">
        <v>0</v>
      </c>
      <c r="Z18" s="36">
        <v>0</v>
      </c>
      <c r="AA18" s="36">
        <v>0</v>
      </c>
      <c r="AB18" s="36">
        <v>0</v>
      </c>
      <c r="AC18" s="36">
        <v>0.06</v>
      </c>
      <c r="AD18" s="36">
        <v>0.01</v>
      </c>
      <c r="AE18" s="36">
        <v>0.04</v>
      </c>
      <c r="AF18" s="36">
        <v>0.17</v>
      </c>
      <c r="AG18" s="36">
        <v>0.02</v>
      </c>
      <c r="AH18" s="36">
        <v>0.03</v>
      </c>
      <c r="AI18" s="36">
        <v>7.0000000000000007E-2</v>
      </c>
      <c r="AJ18" s="36">
        <v>0.02</v>
      </c>
      <c r="AK18" s="36">
        <v>0.02</v>
      </c>
    </row>
    <row r="19" spans="1:37" ht="20.100000000000001" customHeight="1" x14ac:dyDescent="0.25">
      <c r="A19" s="31">
        <v>30</v>
      </c>
      <c r="B19" s="32">
        <v>2</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row>
    <row r="20" spans="1:37" ht="20.100000000000001" customHeight="1" x14ac:dyDescent="0.25">
      <c r="A20" s="49">
        <v>0.3</v>
      </c>
      <c r="B20" s="36">
        <v>0</v>
      </c>
      <c r="C20" s="36">
        <v>0</v>
      </c>
      <c r="D20" s="36">
        <v>0</v>
      </c>
      <c r="E20" s="36">
        <v>0</v>
      </c>
      <c r="F20" s="36">
        <v>0</v>
      </c>
      <c r="G20" s="36">
        <v>0</v>
      </c>
      <c r="H20" s="36">
        <v>0</v>
      </c>
      <c r="I20" s="36">
        <v>0</v>
      </c>
      <c r="J20" s="36">
        <v>0</v>
      </c>
      <c r="K20" s="36">
        <v>0</v>
      </c>
      <c r="L20" s="36">
        <v>0</v>
      </c>
      <c r="M20" s="36">
        <v>0</v>
      </c>
      <c r="N20" s="36">
        <v>0</v>
      </c>
      <c r="O20" s="36">
        <v>0</v>
      </c>
      <c r="P20" s="36">
        <v>0</v>
      </c>
      <c r="Q20" s="36">
        <v>0</v>
      </c>
      <c r="R20" s="36">
        <v>0</v>
      </c>
      <c r="S20" s="36">
        <v>0</v>
      </c>
      <c r="T20" s="36">
        <v>0</v>
      </c>
      <c r="U20" s="36">
        <v>0</v>
      </c>
      <c r="V20" s="36">
        <v>0</v>
      </c>
      <c r="W20" s="36">
        <v>0</v>
      </c>
      <c r="X20" s="36">
        <v>0</v>
      </c>
      <c r="Y20" s="36">
        <v>0</v>
      </c>
      <c r="Z20" s="36">
        <v>0</v>
      </c>
      <c r="AA20" s="36">
        <v>0</v>
      </c>
      <c r="AB20" s="36">
        <v>0</v>
      </c>
      <c r="AC20" s="36">
        <v>0</v>
      </c>
      <c r="AD20" s="36">
        <v>0</v>
      </c>
      <c r="AE20" s="36">
        <v>0</v>
      </c>
      <c r="AF20" s="36">
        <v>0</v>
      </c>
      <c r="AG20" s="36">
        <v>0</v>
      </c>
      <c r="AH20" s="36">
        <v>0</v>
      </c>
      <c r="AI20" s="36">
        <v>0</v>
      </c>
      <c r="AJ20" s="36">
        <v>0</v>
      </c>
      <c r="AK20" s="36">
        <v>0</v>
      </c>
    </row>
    <row r="21" spans="1:37" x14ac:dyDescent="0.25">
      <c r="B21" s="1">
        <f>((B10)+(B12)+(B14)+(B16)+(B18)+(B20))</f>
        <v>1</v>
      </c>
    </row>
  </sheetData>
  <sheetProtection algorithmName="SHA-512" hashValue="8KR5p3HxzmvVh+4myDRAoApj5b6Dfzlucb9Zbt/I2FgpmgjIYrPFZHCllZzrJfV99sEdpHQL4VYbL5RgFgXy0g==" saltValue="kvcsawvpSGDxAQxr+9xuGQ=="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K21"/>
  <sheetViews>
    <sheetView showGridLines="0" workbookViewId="0"/>
  </sheetViews>
  <sheetFormatPr defaultColWidth="10.85546875" defaultRowHeight="15" x14ac:dyDescent="0.25"/>
  <cols>
    <col min="1" max="1" width="6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14" customHeight="1" x14ac:dyDescent="0.35">
      <c r="A3" s="95" t="s">
        <v>492</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0"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1049</v>
      </c>
      <c r="C7" s="34">
        <v>529</v>
      </c>
      <c r="D7" s="34">
        <v>522</v>
      </c>
      <c r="E7" s="34">
        <v>270</v>
      </c>
      <c r="F7" s="34">
        <v>177</v>
      </c>
      <c r="G7" s="34">
        <v>184</v>
      </c>
      <c r="H7" s="34">
        <v>185</v>
      </c>
      <c r="I7" s="34">
        <v>234</v>
      </c>
      <c r="J7" s="34">
        <v>402</v>
      </c>
      <c r="K7" s="34">
        <v>373</v>
      </c>
      <c r="L7" s="34">
        <v>275</v>
      </c>
      <c r="M7" s="34">
        <v>244</v>
      </c>
      <c r="N7" s="34">
        <v>243</v>
      </c>
      <c r="O7" s="34">
        <v>147</v>
      </c>
      <c r="P7" s="34">
        <v>250</v>
      </c>
      <c r="Q7" s="34">
        <v>167</v>
      </c>
      <c r="R7" s="34">
        <v>245</v>
      </c>
      <c r="S7" s="34">
        <v>203</v>
      </c>
      <c r="T7" s="34">
        <v>136</v>
      </c>
      <c r="U7" s="34">
        <v>127</v>
      </c>
      <c r="V7" s="34">
        <v>98</v>
      </c>
      <c r="W7" s="34">
        <v>90</v>
      </c>
      <c r="X7" s="34">
        <v>30</v>
      </c>
      <c r="Y7" s="34">
        <v>15</v>
      </c>
      <c r="Z7" s="34">
        <v>16</v>
      </c>
      <c r="AA7" s="34">
        <v>30</v>
      </c>
      <c r="AB7" s="34">
        <v>10</v>
      </c>
      <c r="AC7" s="34">
        <v>48</v>
      </c>
      <c r="AD7" s="34">
        <v>446</v>
      </c>
      <c r="AE7" s="34">
        <v>384</v>
      </c>
      <c r="AF7" s="34">
        <v>177</v>
      </c>
      <c r="AG7" s="34">
        <v>44</v>
      </c>
      <c r="AH7" s="34">
        <v>505</v>
      </c>
      <c r="AI7" s="34">
        <v>465</v>
      </c>
      <c r="AJ7" s="34">
        <v>65</v>
      </c>
      <c r="AK7" s="34">
        <v>16</v>
      </c>
    </row>
    <row r="8" spans="1:37" ht="20.100000000000001" customHeight="1" x14ac:dyDescent="0.25">
      <c r="A8" s="50" t="s">
        <v>488</v>
      </c>
      <c r="B8" s="51">
        <f>100*(($A$10*B10)+($A$12*B12)+($A$14*B14)+($A$16*B16)+($A$18*B18)+($A$20*B20))</f>
        <v>43.55</v>
      </c>
      <c r="C8" s="51">
        <f t="shared" ref="C8:AK8" si="0">100*(($A$10*C10)+($A$12*C12)+($A$14*C14)+($A$16*C16)+($A$18*C18)+($A$20*C20))</f>
        <v>49.5</v>
      </c>
      <c r="D8" s="51">
        <f t="shared" si="0"/>
        <v>37.25</v>
      </c>
      <c r="E8" s="51">
        <f t="shared" si="0"/>
        <v>42.75</v>
      </c>
      <c r="F8" s="51">
        <f t="shared" si="0"/>
        <v>45.550000000000004</v>
      </c>
      <c r="G8" s="51">
        <f t="shared" si="0"/>
        <v>39.499999999999993</v>
      </c>
      <c r="H8" s="51">
        <f t="shared" si="0"/>
        <v>41.75</v>
      </c>
      <c r="I8" s="51">
        <f t="shared" si="0"/>
        <v>47.05</v>
      </c>
      <c r="J8" s="51">
        <f t="shared" si="0"/>
        <v>48.249999999999993</v>
      </c>
      <c r="K8" s="51">
        <f t="shared" si="0"/>
        <v>36.500000000000007</v>
      </c>
      <c r="L8" s="51">
        <f t="shared" si="0"/>
        <v>47.5</v>
      </c>
      <c r="M8" s="51">
        <f t="shared" si="0"/>
        <v>50.249999999999993</v>
      </c>
      <c r="N8" s="51">
        <f t="shared" si="0"/>
        <v>41.25</v>
      </c>
      <c r="O8" s="51">
        <f t="shared" si="0"/>
        <v>34.799999999999997</v>
      </c>
      <c r="P8" s="51">
        <f t="shared" si="0"/>
        <v>42</v>
      </c>
      <c r="Q8" s="51">
        <f t="shared" si="0"/>
        <v>47.75</v>
      </c>
      <c r="R8" s="51">
        <f t="shared" si="0"/>
        <v>58.5</v>
      </c>
      <c r="S8" s="51">
        <f t="shared" si="0"/>
        <v>13.05</v>
      </c>
      <c r="T8" s="51">
        <f t="shared" si="0"/>
        <v>63.249999999999993</v>
      </c>
      <c r="U8" s="51">
        <f t="shared" si="0"/>
        <v>38.299999999999997</v>
      </c>
      <c r="V8" s="51">
        <f t="shared" si="0"/>
        <v>81</v>
      </c>
      <c r="W8" s="51">
        <f t="shared" si="0"/>
        <v>10.500000000000002</v>
      </c>
      <c r="X8" s="51">
        <f t="shared" si="0"/>
        <v>57.000000000000007</v>
      </c>
      <c r="Y8" s="51">
        <f t="shared" si="0"/>
        <v>47.75</v>
      </c>
      <c r="Z8" s="51">
        <f t="shared" si="0"/>
        <v>35.25</v>
      </c>
      <c r="AA8" s="51">
        <f t="shared" si="0"/>
        <v>19.25</v>
      </c>
      <c r="AB8" s="51">
        <f t="shared" si="0"/>
        <v>40</v>
      </c>
      <c r="AC8" s="51">
        <f t="shared" si="0"/>
        <v>52.75</v>
      </c>
      <c r="AD8" s="51">
        <f t="shared" si="0"/>
        <v>20.05</v>
      </c>
      <c r="AE8" s="51">
        <f t="shared" si="0"/>
        <v>63.250000000000007</v>
      </c>
      <c r="AF8" s="51">
        <f t="shared" si="0"/>
        <v>60.249999999999993</v>
      </c>
      <c r="AG8" s="51">
        <f t="shared" si="0"/>
        <v>45.5</v>
      </c>
      <c r="AH8" s="51">
        <f t="shared" si="0"/>
        <v>26.55</v>
      </c>
      <c r="AI8" s="51">
        <f t="shared" si="0"/>
        <v>60.500000000000007</v>
      </c>
      <c r="AJ8" s="51">
        <f t="shared" si="0"/>
        <v>50.250000000000007</v>
      </c>
      <c r="AK8" s="51">
        <f t="shared" si="0"/>
        <v>49.75</v>
      </c>
    </row>
    <row r="9" spans="1:37" ht="20.100000000000001" customHeight="1" x14ac:dyDescent="0.25">
      <c r="A9" s="31">
        <v>0</v>
      </c>
      <c r="B9" s="32">
        <v>286</v>
      </c>
      <c r="C9" s="32">
        <v>109</v>
      </c>
      <c r="D9" s="32">
        <v>178</v>
      </c>
      <c r="E9" s="32">
        <v>77</v>
      </c>
      <c r="F9" s="32">
        <v>47</v>
      </c>
      <c r="G9" s="32">
        <v>57</v>
      </c>
      <c r="H9" s="32">
        <v>51</v>
      </c>
      <c r="I9" s="32">
        <v>54</v>
      </c>
      <c r="J9" s="32">
        <v>95</v>
      </c>
      <c r="K9" s="32">
        <v>136</v>
      </c>
      <c r="L9" s="32">
        <v>56</v>
      </c>
      <c r="M9" s="32">
        <v>48</v>
      </c>
      <c r="N9" s="32">
        <v>75</v>
      </c>
      <c r="O9" s="32">
        <v>51</v>
      </c>
      <c r="P9" s="32">
        <v>75</v>
      </c>
      <c r="Q9" s="32">
        <v>37</v>
      </c>
      <c r="R9" s="32">
        <v>23</v>
      </c>
      <c r="S9" s="32">
        <v>125</v>
      </c>
      <c r="T9" s="32">
        <v>7</v>
      </c>
      <c r="U9" s="32">
        <v>29</v>
      </c>
      <c r="V9" s="32">
        <v>1</v>
      </c>
      <c r="W9" s="32">
        <v>65</v>
      </c>
      <c r="X9" s="32">
        <v>1</v>
      </c>
      <c r="Y9" s="32">
        <v>4</v>
      </c>
      <c r="Z9" s="32">
        <v>6</v>
      </c>
      <c r="AA9" s="32">
        <v>14</v>
      </c>
      <c r="AB9" s="32">
        <v>3</v>
      </c>
      <c r="AC9" s="32">
        <v>9</v>
      </c>
      <c r="AD9" s="32">
        <v>231</v>
      </c>
      <c r="AE9" s="32">
        <v>35</v>
      </c>
      <c r="AF9" s="32">
        <v>10</v>
      </c>
      <c r="AG9" s="32">
        <v>11</v>
      </c>
      <c r="AH9" s="32">
        <v>218</v>
      </c>
      <c r="AI9" s="32">
        <v>54</v>
      </c>
      <c r="AJ9" s="32">
        <v>12</v>
      </c>
      <c r="AK9" s="32">
        <v>3</v>
      </c>
    </row>
    <row r="10" spans="1:37" ht="20.100000000000001" customHeight="1" x14ac:dyDescent="0.25">
      <c r="A10" s="49">
        <v>0</v>
      </c>
      <c r="B10" s="36">
        <v>0.27</v>
      </c>
      <c r="C10" s="36">
        <v>0.21</v>
      </c>
      <c r="D10" s="36">
        <v>0.34</v>
      </c>
      <c r="E10" s="36">
        <v>0.28000000000000003</v>
      </c>
      <c r="F10" s="36">
        <v>0.27</v>
      </c>
      <c r="G10" s="36">
        <v>0.31</v>
      </c>
      <c r="H10" s="36">
        <v>0.28000000000000003</v>
      </c>
      <c r="I10" s="36">
        <v>0.23</v>
      </c>
      <c r="J10" s="36">
        <v>0.24</v>
      </c>
      <c r="K10" s="36">
        <v>0.36</v>
      </c>
      <c r="L10" s="36">
        <v>0.2</v>
      </c>
      <c r="M10" s="36">
        <v>0.2</v>
      </c>
      <c r="N10" s="36">
        <v>0.31</v>
      </c>
      <c r="O10" s="36">
        <v>0.35</v>
      </c>
      <c r="P10" s="36">
        <v>0.3</v>
      </c>
      <c r="Q10" s="36">
        <v>0.22</v>
      </c>
      <c r="R10" s="36">
        <v>0.1</v>
      </c>
      <c r="S10" s="36">
        <v>0.61</v>
      </c>
      <c r="T10" s="36">
        <v>0.05</v>
      </c>
      <c r="U10" s="36">
        <v>0.23</v>
      </c>
      <c r="V10" s="36">
        <v>0.01</v>
      </c>
      <c r="W10" s="36">
        <v>0.72</v>
      </c>
      <c r="X10" s="36">
        <v>0.02</v>
      </c>
      <c r="Y10" s="36">
        <v>0.26</v>
      </c>
      <c r="Z10" s="36">
        <v>0.37</v>
      </c>
      <c r="AA10" s="36">
        <v>0.47</v>
      </c>
      <c r="AB10" s="36">
        <v>0.26</v>
      </c>
      <c r="AC10" s="36">
        <v>0.18</v>
      </c>
      <c r="AD10" s="36">
        <v>0.52</v>
      </c>
      <c r="AE10" s="36">
        <v>0.09</v>
      </c>
      <c r="AF10" s="36">
        <v>0.06</v>
      </c>
      <c r="AG10" s="36">
        <v>0.25</v>
      </c>
      <c r="AH10" s="36">
        <v>0.43</v>
      </c>
      <c r="AI10" s="36">
        <v>0.12</v>
      </c>
      <c r="AJ10" s="36">
        <v>0.19</v>
      </c>
      <c r="AK10" s="36">
        <v>0.17</v>
      </c>
    </row>
    <row r="11" spans="1:37" ht="20.100000000000001" customHeight="1" x14ac:dyDescent="0.25">
      <c r="A11" s="31">
        <v>75</v>
      </c>
      <c r="B11" s="32">
        <v>286</v>
      </c>
      <c r="C11" s="32">
        <v>171</v>
      </c>
      <c r="D11" s="32">
        <v>115</v>
      </c>
      <c r="E11" s="32">
        <v>64</v>
      </c>
      <c r="F11" s="32">
        <v>48</v>
      </c>
      <c r="G11" s="32">
        <v>54</v>
      </c>
      <c r="H11" s="32">
        <v>53</v>
      </c>
      <c r="I11" s="32">
        <v>67</v>
      </c>
      <c r="J11" s="32">
        <v>139</v>
      </c>
      <c r="K11" s="32">
        <v>71</v>
      </c>
      <c r="L11" s="32">
        <v>76</v>
      </c>
      <c r="M11" s="32">
        <v>77</v>
      </c>
      <c r="N11" s="32">
        <v>63</v>
      </c>
      <c r="O11" s="32">
        <v>32</v>
      </c>
      <c r="P11" s="32">
        <v>66</v>
      </c>
      <c r="Q11" s="32">
        <v>49</v>
      </c>
      <c r="R11" s="32">
        <v>110</v>
      </c>
      <c r="S11" s="32">
        <v>5</v>
      </c>
      <c r="T11" s="32">
        <v>66</v>
      </c>
      <c r="U11" s="32">
        <v>24</v>
      </c>
      <c r="V11" s="32">
        <v>39</v>
      </c>
      <c r="W11" s="32">
        <v>2</v>
      </c>
      <c r="X11" s="32">
        <v>13</v>
      </c>
      <c r="Y11" s="32">
        <v>5</v>
      </c>
      <c r="Z11" s="32">
        <v>5</v>
      </c>
      <c r="AA11" s="32">
        <v>2</v>
      </c>
      <c r="AB11" s="32">
        <v>2</v>
      </c>
      <c r="AC11" s="32">
        <v>12</v>
      </c>
      <c r="AD11" s="32">
        <v>32</v>
      </c>
      <c r="AE11" s="32">
        <v>164</v>
      </c>
      <c r="AF11" s="32">
        <v>78</v>
      </c>
      <c r="AG11" s="32">
        <v>12</v>
      </c>
      <c r="AH11" s="32">
        <v>68</v>
      </c>
      <c r="AI11" s="32">
        <v>194</v>
      </c>
      <c r="AJ11" s="32">
        <v>18</v>
      </c>
      <c r="AK11" s="32">
        <v>7</v>
      </c>
    </row>
    <row r="12" spans="1:37" ht="20.100000000000001" customHeight="1" x14ac:dyDescent="0.25">
      <c r="A12" s="49">
        <v>0.75</v>
      </c>
      <c r="B12" s="36">
        <v>0.27</v>
      </c>
      <c r="C12" s="36">
        <v>0.32</v>
      </c>
      <c r="D12" s="36">
        <v>0.22</v>
      </c>
      <c r="E12" s="36">
        <v>0.24</v>
      </c>
      <c r="F12" s="36">
        <v>0.27</v>
      </c>
      <c r="G12" s="36">
        <v>0.28999999999999998</v>
      </c>
      <c r="H12" s="36">
        <v>0.28999999999999998</v>
      </c>
      <c r="I12" s="36">
        <v>0.28999999999999998</v>
      </c>
      <c r="J12" s="36">
        <v>0.35</v>
      </c>
      <c r="K12" s="36">
        <v>0.19</v>
      </c>
      <c r="L12" s="36">
        <v>0.28000000000000003</v>
      </c>
      <c r="M12" s="36">
        <v>0.32</v>
      </c>
      <c r="N12" s="36">
        <v>0.26</v>
      </c>
      <c r="O12" s="36">
        <v>0.21</v>
      </c>
      <c r="P12" s="36">
        <v>0.26</v>
      </c>
      <c r="Q12" s="36">
        <v>0.28999999999999998</v>
      </c>
      <c r="R12" s="36">
        <v>0.45</v>
      </c>
      <c r="S12" s="36">
        <v>0.03</v>
      </c>
      <c r="T12" s="36">
        <v>0.48</v>
      </c>
      <c r="U12" s="36">
        <v>0.19</v>
      </c>
      <c r="V12" s="36">
        <v>0.4</v>
      </c>
      <c r="W12" s="36">
        <v>0.03</v>
      </c>
      <c r="X12" s="36">
        <v>0.45</v>
      </c>
      <c r="Y12" s="36">
        <v>0.36</v>
      </c>
      <c r="Z12" s="36">
        <v>0.32</v>
      </c>
      <c r="AA12" s="36">
        <v>0.06</v>
      </c>
      <c r="AB12" s="36">
        <v>0.17</v>
      </c>
      <c r="AC12" s="36">
        <v>0.25</v>
      </c>
      <c r="AD12" s="36">
        <v>7.0000000000000007E-2</v>
      </c>
      <c r="AE12" s="36">
        <v>0.43</v>
      </c>
      <c r="AF12" s="36">
        <v>0.44</v>
      </c>
      <c r="AG12" s="36">
        <v>0.28000000000000003</v>
      </c>
      <c r="AH12" s="36">
        <v>0.13</v>
      </c>
      <c r="AI12" s="36">
        <v>0.42</v>
      </c>
      <c r="AJ12" s="36">
        <v>0.28000000000000003</v>
      </c>
      <c r="AK12" s="36">
        <v>0.43</v>
      </c>
    </row>
    <row r="13" spans="1:37" ht="20.100000000000001" customHeight="1" x14ac:dyDescent="0.25">
      <c r="A13" s="31">
        <v>50</v>
      </c>
      <c r="B13" s="32">
        <v>210</v>
      </c>
      <c r="C13" s="32">
        <v>117</v>
      </c>
      <c r="D13" s="32">
        <v>93</v>
      </c>
      <c r="E13" s="32">
        <v>49</v>
      </c>
      <c r="F13" s="32">
        <v>45</v>
      </c>
      <c r="G13" s="32">
        <v>32</v>
      </c>
      <c r="H13" s="32">
        <v>36</v>
      </c>
      <c r="I13" s="32">
        <v>48</v>
      </c>
      <c r="J13" s="32">
        <v>70</v>
      </c>
      <c r="K13" s="32">
        <v>74</v>
      </c>
      <c r="L13" s="32">
        <v>66</v>
      </c>
      <c r="M13" s="32">
        <v>48</v>
      </c>
      <c r="N13" s="32">
        <v>56</v>
      </c>
      <c r="O13" s="32">
        <v>25</v>
      </c>
      <c r="P13" s="32">
        <v>55</v>
      </c>
      <c r="Q13" s="32">
        <v>26</v>
      </c>
      <c r="R13" s="32">
        <v>57</v>
      </c>
      <c r="S13" s="32">
        <v>15</v>
      </c>
      <c r="T13" s="32">
        <v>44</v>
      </c>
      <c r="U13" s="32">
        <v>44</v>
      </c>
      <c r="V13" s="32">
        <v>12</v>
      </c>
      <c r="W13" s="32">
        <v>7</v>
      </c>
      <c r="X13" s="32">
        <v>10</v>
      </c>
      <c r="Y13" s="32">
        <v>2</v>
      </c>
      <c r="Z13" s="32">
        <v>2</v>
      </c>
      <c r="AA13" s="32">
        <v>4</v>
      </c>
      <c r="AB13" s="32">
        <v>4</v>
      </c>
      <c r="AC13" s="32">
        <v>9</v>
      </c>
      <c r="AD13" s="32">
        <v>74</v>
      </c>
      <c r="AE13" s="32">
        <v>73</v>
      </c>
      <c r="AF13" s="32">
        <v>57</v>
      </c>
      <c r="AG13" s="32">
        <v>6</v>
      </c>
      <c r="AH13" s="32">
        <v>99</v>
      </c>
      <c r="AI13" s="32">
        <v>90</v>
      </c>
      <c r="AJ13" s="32">
        <v>18</v>
      </c>
      <c r="AK13" s="32">
        <v>2</v>
      </c>
    </row>
    <row r="14" spans="1:37" ht="20.100000000000001" customHeight="1" x14ac:dyDescent="0.25">
      <c r="A14" s="49">
        <v>0.5</v>
      </c>
      <c r="B14" s="36">
        <v>0.2</v>
      </c>
      <c r="C14" s="36">
        <v>0.22</v>
      </c>
      <c r="D14" s="36">
        <v>0.18</v>
      </c>
      <c r="E14" s="36">
        <v>0.18</v>
      </c>
      <c r="F14" s="36">
        <v>0.25</v>
      </c>
      <c r="G14" s="36">
        <v>0.17</v>
      </c>
      <c r="H14" s="36">
        <v>0.19</v>
      </c>
      <c r="I14" s="36">
        <v>0.2</v>
      </c>
      <c r="J14" s="36">
        <v>0.17</v>
      </c>
      <c r="K14" s="36">
        <v>0.2</v>
      </c>
      <c r="L14" s="36">
        <v>0.24</v>
      </c>
      <c r="M14" s="36">
        <v>0.2</v>
      </c>
      <c r="N14" s="36">
        <v>0.23</v>
      </c>
      <c r="O14" s="36">
        <v>0.17</v>
      </c>
      <c r="P14" s="36">
        <v>0.22</v>
      </c>
      <c r="Q14" s="36">
        <v>0.16</v>
      </c>
      <c r="R14" s="36">
        <v>0.23</v>
      </c>
      <c r="S14" s="36">
        <v>7.0000000000000007E-2</v>
      </c>
      <c r="T14" s="36">
        <v>0.32</v>
      </c>
      <c r="U14" s="36">
        <v>0.35</v>
      </c>
      <c r="V14" s="36">
        <v>0.12</v>
      </c>
      <c r="W14" s="36">
        <v>0.08</v>
      </c>
      <c r="X14" s="36">
        <v>0.34</v>
      </c>
      <c r="Y14" s="36">
        <v>0.13</v>
      </c>
      <c r="Z14" s="36">
        <v>0.14000000000000001</v>
      </c>
      <c r="AA14" s="36">
        <v>0.12</v>
      </c>
      <c r="AB14" s="36">
        <v>0.4</v>
      </c>
      <c r="AC14" s="36">
        <v>0.19</v>
      </c>
      <c r="AD14" s="36">
        <v>0.17</v>
      </c>
      <c r="AE14" s="36">
        <v>0.19</v>
      </c>
      <c r="AF14" s="36">
        <v>0.32</v>
      </c>
      <c r="AG14" s="36">
        <v>0.14000000000000001</v>
      </c>
      <c r="AH14" s="36">
        <v>0.2</v>
      </c>
      <c r="AI14" s="36">
        <v>0.19</v>
      </c>
      <c r="AJ14" s="36">
        <v>0.28000000000000003</v>
      </c>
      <c r="AK14" s="36">
        <v>0.15</v>
      </c>
    </row>
    <row r="15" spans="1:37" ht="20.100000000000001" customHeight="1" x14ac:dyDescent="0.25">
      <c r="A15" s="31">
        <v>25</v>
      </c>
      <c r="B15" s="32">
        <v>170</v>
      </c>
      <c r="C15" s="32">
        <v>72</v>
      </c>
      <c r="D15" s="32">
        <v>98</v>
      </c>
      <c r="E15" s="32">
        <v>51</v>
      </c>
      <c r="F15" s="32">
        <v>18</v>
      </c>
      <c r="G15" s="32">
        <v>31</v>
      </c>
      <c r="H15" s="32">
        <v>33</v>
      </c>
      <c r="I15" s="32">
        <v>38</v>
      </c>
      <c r="J15" s="32">
        <v>57</v>
      </c>
      <c r="K15" s="32">
        <v>63</v>
      </c>
      <c r="L15" s="32">
        <v>50</v>
      </c>
      <c r="M15" s="32">
        <v>41</v>
      </c>
      <c r="N15" s="32">
        <v>31</v>
      </c>
      <c r="O15" s="32">
        <v>30</v>
      </c>
      <c r="P15" s="32">
        <v>35</v>
      </c>
      <c r="Q15" s="32">
        <v>33</v>
      </c>
      <c r="R15" s="32">
        <v>31</v>
      </c>
      <c r="S15" s="32">
        <v>57</v>
      </c>
      <c r="T15" s="32">
        <v>6</v>
      </c>
      <c r="U15" s="32">
        <v>27</v>
      </c>
      <c r="V15" s="32">
        <v>3</v>
      </c>
      <c r="W15" s="32">
        <v>16</v>
      </c>
      <c r="X15" s="32">
        <v>5</v>
      </c>
      <c r="Y15" s="32">
        <v>2</v>
      </c>
      <c r="Z15" s="32">
        <v>3</v>
      </c>
      <c r="AA15" s="32">
        <v>10</v>
      </c>
      <c r="AB15" s="32">
        <v>1</v>
      </c>
      <c r="AC15" s="32">
        <v>9</v>
      </c>
      <c r="AD15" s="32">
        <v>105</v>
      </c>
      <c r="AE15" s="32">
        <v>40</v>
      </c>
      <c r="AF15" s="32">
        <v>16</v>
      </c>
      <c r="AG15" s="32">
        <v>10</v>
      </c>
      <c r="AH15" s="32">
        <v>111</v>
      </c>
      <c r="AI15" s="32">
        <v>47</v>
      </c>
      <c r="AJ15" s="32">
        <v>9</v>
      </c>
      <c r="AK15" s="32">
        <v>3</v>
      </c>
    </row>
    <row r="16" spans="1:37" ht="20.100000000000001" customHeight="1" x14ac:dyDescent="0.25">
      <c r="A16" s="49">
        <v>0.25</v>
      </c>
      <c r="B16" s="36">
        <v>0.16</v>
      </c>
      <c r="C16" s="36">
        <v>0.14000000000000001</v>
      </c>
      <c r="D16" s="36">
        <v>0.19</v>
      </c>
      <c r="E16" s="36">
        <v>0.19</v>
      </c>
      <c r="F16" s="36">
        <v>0.1</v>
      </c>
      <c r="G16" s="36">
        <v>0.17</v>
      </c>
      <c r="H16" s="36">
        <v>0.18</v>
      </c>
      <c r="I16" s="36">
        <v>0.16</v>
      </c>
      <c r="J16" s="36">
        <v>0.14000000000000001</v>
      </c>
      <c r="K16" s="36">
        <v>0.17</v>
      </c>
      <c r="L16" s="36">
        <v>0.18</v>
      </c>
      <c r="M16" s="36">
        <v>0.17</v>
      </c>
      <c r="N16" s="36">
        <v>0.13</v>
      </c>
      <c r="O16" s="36">
        <v>0.21</v>
      </c>
      <c r="P16" s="36">
        <v>0.14000000000000001</v>
      </c>
      <c r="Q16" s="36">
        <v>0.2</v>
      </c>
      <c r="R16" s="36">
        <v>0.13</v>
      </c>
      <c r="S16" s="36">
        <v>0.28000000000000003</v>
      </c>
      <c r="T16" s="36">
        <v>0.05</v>
      </c>
      <c r="U16" s="36">
        <v>0.21</v>
      </c>
      <c r="V16" s="36">
        <v>0.04</v>
      </c>
      <c r="W16" s="36">
        <v>0.17</v>
      </c>
      <c r="X16" s="36">
        <v>0.17</v>
      </c>
      <c r="Y16" s="36">
        <v>0.13</v>
      </c>
      <c r="Z16" s="36">
        <v>0.17</v>
      </c>
      <c r="AA16" s="36">
        <v>0.35</v>
      </c>
      <c r="AB16" s="36">
        <v>0.13</v>
      </c>
      <c r="AC16" s="36">
        <v>0.18</v>
      </c>
      <c r="AD16" s="36">
        <v>0.24</v>
      </c>
      <c r="AE16" s="36">
        <v>0.1</v>
      </c>
      <c r="AF16" s="36">
        <v>0.09</v>
      </c>
      <c r="AG16" s="36">
        <v>0.22</v>
      </c>
      <c r="AH16" s="36">
        <v>0.22</v>
      </c>
      <c r="AI16" s="36">
        <v>0.1</v>
      </c>
      <c r="AJ16" s="36">
        <v>0.13</v>
      </c>
      <c r="AK16" s="36">
        <v>0.2</v>
      </c>
    </row>
    <row r="17" spans="1:37" ht="20.100000000000001" customHeight="1" x14ac:dyDescent="0.25">
      <c r="A17" s="31">
        <v>100</v>
      </c>
      <c r="B17" s="32">
        <v>94</v>
      </c>
      <c r="C17" s="32">
        <v>58</v>
      </c>
      <c r="D17" s="32">
        <v>37</v>
      </c>
      <c r="E17" s="32">
        <v>29</v>
      </c>
      <c r="F17" s="32">
        <v>18</v>
      </c>
      <c r="G17" s="32">
        <v>10</v>
      </c>
      <c r="H17" s="32">
        <v>11</v>
      </c>
      <c r="I17" s="32">
        <v>26</v>
      </c>
      <c r="J17" s="32">
        <v>40</v>
      </c>
      <c r="K17" s="32">
        <v>28</v>
      </c>
      <c r="L17" s="32">
        <v>26</v>
      </c>
      <c r="M17" s="32">
        <v>30</v>
      </c>
      <c r="N17" s="32">
        <v>17</v>
      </c>
      <c r="O17" s="32">
        <v>8</v>
      </c>
      <c r="P17" s="32">
        <v>19</v>
      </c>
      <c r="Q17" s="32">
        <v>21</v>
      </c>
      <c r="R17" s="32">
        <v>24</v>
      </c>
      <c r="S17" s="32">
        <v>0</v>
      </c>
      <c r="T17" s="32">
        <v>13</v>
      </c>
      <c r="U17" s="32">
        <v>1</v>
      </c>
      <c r="V17" s="32">
        <v>43</v>
      </c>
      <c r="W17" s="32">
        <v>0</v>
      </c>
      <c r="X17" s="32">
        <v>1</v>
      </c>
      <c r="Y17" s="32">
        <v>2</v>
      </c>
      <c r="Z17" s="32">
        <v>0</v>
      </c>
      <c r="AA17" s="32">
        <v>0</v>
      </c>
      <c r="AB17" s="32">
        <v>0</v>
      </c>
      <c r="AC17" s="32">
        <v>9</v>
      </c>
      <c r="AD17" s="32">
        <v>1</v>
      </c>
      <c r="AE17" s="32">
        <v>72</v>
      </c>
      <c r="AF17" s="32">
        <v>16</v>
      </c>
      <c r="AG17" s="32">
        <v>5</v>
      </c>
      <c r="AH17" s="32">
        <v>6</v>
      </c>
      <c r="AI17" s="32">
        <v>80</v>
      </c>
      <c r="AJ17" s="32">
        <v>8</v>
      </c>
      <c r="AK17" s="32">
        <v>1</v>
      </c>
    </row>
    <row r="18" spans="1:37" ht="20.100000000000001" customHeight="1" x14ac:dyDescent="0.25">
      <c r="A18" s="49">
        <v>1</v>
      </c>
      <c r="B18" s="36">
        <v>0.09</v>
      </c>
      <c r="C18" s="36">
        <v>0.11</v>
      </c>
      <c r="D18" s="36">
        <v>7.0000000000000007E-2</v>
      </c>
      <c r="E18" s="36">
        <v>0.11</v>
      </c>
      <c r="F18" s="36">
        <v>0.1</v>
      </c>
      <c r="G18" s="36">
        <v>0.05</v>
      </c>
      <c r="H18" s="36">
        <v>0.06</v>
      </c>
      <c r="I18" s="36">
        <v>0.11</v>
      </c>
      <c r="J18" s="36">
        <v>0.1</v>
      </c>
      <c r="K18" s="36">
        <v>0.08</v>
      </c>
      <c r="L18" s="36">
        <v>0.1</v>
      </c>
      <c r="M18" s="36">
        <v>0.12</v>
      </c>
      <c r="N18" s="36">
        <v>7.0000000000000007E-2</v>
      </c>
      <c r="O18" s="36">
        <v>0.05</v>
      </c>
      <c r="P18" s="36">
        <v>0.08</v>
      </c>
      <c r="Q18" s="36">
        <v>0.13</v>
      </c>
      <c r="R18" s="36">
        <v>0.1</v>
      </c>
      <c r="S18" s="36">
        <v>0</v>
      </c>
      <c r="T18" s="36">
        <v>0.1</v>
      </c>
      <c r="U18" s="36">
        <v>0.01</v>
      </c>
      <c r="V18" s="36">
        <v>0.44</v>
      </c>
      <c r="W18" s="36">
        <v>0</v>
      </c>
      <c r="X18" s="36">
        <v>0.02</v>
      </c>
      <c r="Y18" s="36">
        <v>0.11</v>
      </c>
      <c r="Z18" s="36">
        <v>0</v>
      </c>
      <c r="AA18" s="36">
        <v>0</v>
      </c>
      <c r="AB18" s="36">
        <v>0.04</v>
      </c>
      <c r="AC18" s="36">
        <v>0.2</v>
      </c>
      <c r="AD18" s="36">
        <v>0</v>
      </c>
      <c r="AE18" s="36">
        <v>0.19</v>
      </c>
      <c r="AF18" s="36">
        <v>0.09</v>
      </c>
      <c r="AG18" s="36">
        <v>0.12</v>
      </c>
      <c r="AH18" s="36">
        <v>0.01</v>
      </c>
      <c r="AI18" s="36">
        <v>0.17</v>
      </c>
      <c r="AJ18" s="36">
        <v>0.12</v>
      </c>
      <c r="AK18" s="36">
        <v>0.05</v>
      </c>
    </row>
    <row r="19" spans="1:37" ht="20.100000000000001" customHeight="1" x14ac:dyDescent="0.25">
      <c r="A19" s="31">
        <v>30</v>
      </c>
      <c r="B19" s="32">
        <v>3</v>
      </c>
      <c r="C19" s="32">
        <v>2</v>
      </c>
      <c r="D19" s="32">
        <v>1</v>
      </c>
      <c r="E19" s="32">
        <v>0</v>
      </c>
      <c r="F19" s="32">
        <v>1</v>
      </c>
      <c r="G19" s="32">
        <v>0</v>
      </c>
      <c r="H19" s="32">
        <v>1</v>
      </c>
      <c r="I19" s="32">
        <v>1</v>
      </c>
      <c r="J19" s="32">
        <v>1</v>
      </c>
      <c r="K19" s="32">
        <v>1</v>
      </c>
      <c r="L19" s="32">
        <v>1</v>
      </c>
      <c r="M19" s="32">
        <v>0</v>
      </c>
      <c r="N19" s="32">
        <v>1</v>
      </c>
      <c r="O19" s="32">
        <v>1</v>
      </c>
      <c r="P19" s="32">
        <v>0</v>
      </c>
      <c r="Q19" s="32">
        <v>1</v>
      </c>
      <c r="R19" s="32">
        <v>0</v>
      </c>
      <c r="S19" s="32">
        <v>1</v>
      </c>
      <c r="T19" s="32">
        <v>0</v>
      </c>
      <c r="U19" s="32">
        <v>2</v>
      </c>
      <c r="V19" s="32">
        <v>0</v>
      </c>
      <c r="W19" s="32">
        <v>0</v>
      </c>
      <c r="X19" s="32">
        <v>0</v>
      </c>
      <c r="Y19" s="32">
        <v>0</v>
      </c>
      <c r="Z19" s="32">
        <v>0</v>
      </c>
      <c r="AA19" s="32">
        <v>0</v>
      </c>
      <c r="AB19" s="32">
        <v>0</v>
      </c>
      <c r="AC19" s="32">
        <v>0</v>
      </c>
      <c r="AD19" s="32">
        <v>3</v>
      </c>
      <c r="AE19" s="32">
        <v>0</v>
      </c>
      <c r="AF19" s="32">
        <v>0</v>
      </c>
      <c r="AG19" s="32">
        <v>0</v>
      </c>
      <c r="AH19" s="32">
        <v>3</v>
      </c>
      <c r="AI19" s="32">
        <v>0</v>
      </c>
      <c r="AJ19" s="32">
        <v>0</v>
      </c>
      <c r="AK19" s="32">
        <v>0</v>
      </c>
    </row>
    <row r="20" spans="1:37" ht="20.100000000000001" customHeight="1" x14ac:dyDescent="0.25">
      <c r="A20" s="49">
        <v>0.3</v>
      </c>
      <c r="B20" s="36">
        <v>0.01</v>
      </c>
      <c r="C20" s="36">
        <v>0</v>
      </c>
      <c r="D20" s="36">
        <v>0</v>
      </c>
      <c r="E20" s="36">
        <v>0</v>
      </c>
      <c r="F20" s="36">
        <v>0.01</v>
      </c>
      <c r="G20" s="36">
        <v>0</v>
      </c>
      <c r="H20" s="36">
        <v>0</v>
      </c>
      <c r="I20" s="36">
        <v>0.01</v>
      </c>
      <c r="J20" s="36">
        <v>0</v>
      </c>
      <c r="K20" s="36">
        <v>0</v>
      </c>
      <c r="L20" s="36">
        <v>0</v>
      </c>
      <c r="M20" s="36">
        <v>0</v>
      </c>
      <c r="N20" s="36">
        <v>0</v>
      </c>
      <c r="O20" s="36">
        <v>0.01</v>
      </c>
      <c r="P20" s="36">
        <v>0</v>
      </c>
      <c r="Q20" s="36">
        <v>0</v>
      </c>
      <c r="R20" s="36">
        <v>0</v>
      </c>
      <c r="S20" s="36">
        <v>0.01</v>
      </c>
      <c r="T20" s="36">
        <v>0</v>
      </c>
      <c r="U20" s="36">
        <v>0.01</v>
      </c>
      <c r="V20" s="36">
        <v>0</v>
      </c>
      <c r="W20" s="36">
        <v>0</v>
      </c>
      <c r="X20" s="36">
        <v>0</v>
      </c>
      <c r="Y20" s="36">
        <v>0</v>
      </c>
      <c r="Z20" s="36">
        <v>0</v>
      </c>
      <c r="AA20" s="36">
        <v>0</v>
      </c>
      <c r="AB20" s="36">
        <v>0</v>
      </c>
      <c r="AC20" s="36">
        <v>0</v>
      </c>
      <c r="AD20" s="36">
        <v>0.01</v>
      </c>
      <c r="AE20" s="36">
        <v>0</v>
      </c>
      <c r="AF20" s="36">
        <v>0</v>
      </c>
      <c r="AG20" s="36">
        <v>0</v>
      </c>
      <c r="AH20" s="36">
        <v>0.01</v>
      </c>
      <c r="AI20" s="36">
        <v>0</v>
      </c>
      <c r="AJ20" s="36">
        <v>0</v>
      </c>
      <c r="AK20" s="36">
        <v>0</v>
      </c>
    </row>
    <row r="21" spans="1:37" x14ac:dyDescent="0.25">
      <c r="B21" s="1">
        <f>((B10)+(B12)+(B14)+(B16)+(B18)+(B20))</f>
        <v>1</v>
      </c>
    </row>
  </sheetData>
  <sheetProtection algorithmName="SHA-512" hashValue="d/3WSibPu8EBZtepPZPu1W2huXgRHcX1kk6uBJFj5B/UNAC3XNnLMkq2baUCawaaQjSWgFXfV8UwIHDWkLhbcg==" saltValue="Td3fWhFJojiJ84INUN7T0g=="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AK21"/>
  <sheetViews>
    <sheetView showGridLines="0" workbookViewId="0"/>
  </sheetViews>
  <sheetFormatPr defaultColWidth="10.85546875" defaultRowHeight="15" x14ac:dyDescent="0.25"/>
  <cols>
    <col min="1" max="1" width="57.8554687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14" customHeight="1" x14ac:dyDescent="0.35">
      <c r="A3" s="95" t="s">
        <v>493</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0"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1050</v>
      </c>
      <c r="C7" s="34">
        <v>529</v>
      </c>
      <c r="D7" s="34">
        <v>520</v>
      </c>
      <c r="E7" s="34">
        <v>269</v>
      </c>
      <c r="F7" s="34">
        <v>179</v>
      </c>
      <c r="G7" s="34">
        <v>184</v>
      </c>
      <c r="H7" s="34">
        <v>185</v>
      </c>
      <c r="I7" s="34">
        <v>234</v>
      </c>
      <c r="J7" s="34">
        <v>401</v>
      </c>
      <c r="K7" s="34">
        <v>374</v>
      </c>
      <c r="L7" s="34">
        <v>276</v>
      </c>
      <c r="M7" s="34">
        <v>244</v>
      </c>
      <c r="N7" s="34">
        <v>243</v>
      </c>
      <c r="O7" s="34">
        <v>147</v>
      </c>
      <c r="P7" s="34">
        <v>248</v>
      </c>
      <c r="Q7" s="34">
        <v>168</v>
      </c>
      <c r="R7" s="34">
        <v>245</v>
      </c>
      <c r="S7" s="34">
        <v>203</v>
      </c>
      <c r="T7" s="34">
        <v>136</v>
      </c>
      <c r="U7" s="34">
        <v>126</v>
      </c>
      <c r="V7" s="34">
        <v>98</v>
      </c>
      <c r="W7" s="34">
        <v>91</v>
      </c>
      <c r="X7" s="34">
        <v>30</v>
      </c>
      <c r="Y7" s="34">
        <v>14</v>
      </c>
      <c r="Z7" s="34">
        <v>15</v>
      </c>
      <c r="AA7" s="34">
        <v>30</v>
      </c>
      <c r="AB7" s="34">
        <v>11</v>
      </c>
      <c r="AC7" s="34">
        <v>47</v>
      </c>
      <c r="AD7" s="34">
        <v>445</v>
      </c>
      <c r="AE7" s="34">
        <v>383</v>
      </c>
      <c r="AF7" s="34">
        <v>177</v>
      </c>
      <c r="AG7" s="34">
        <v>43</v>
      </c>
      <c r="AH7" s="34">
        <v>505</v>
      </c>
      <c r="AI7" s="34">
        <v>465</v>
      </c>
      <c r="AJ7" s="34">
        <v>65</v>
      </c>
      <c r="AK7" s="34">
        <v>15</v>
      </c>
    </row>
    <row r="8" spans="1:37" ht="20.100000000000001" customHeight="1" x14ac:dyDescent="0.25">
      <c r="A8" s="50" t="s">
        <v>488</v>
      </c>
      <c r="B8" s="51">
        <f>100*(($A$10*B10)+($A$12*B12)+($A$14*B14)+($A$16*B16)+($A$18*B18)+($A$20*B20))</f>
        <v>33.550000000000004</v>
      </c>
      <c r="C8" s="51">
        <f t="shared" ref="C8:AK8" si="0">100*(($A$10*C10)+($A$12*C12)+($A$14*C14)+($A$16*C16)+($A$18*C18)+($A$20*C20))</f>
        <v>28.300000000000004</v>
      </c>
      <c r="D8" s="51">
        <f t="shared" si="0"/>
        <v>38.5</v>
      </c>
      <c r="E8" s="51">
        <f t="shared" si="0"/>
        <v>27.55</v>
      </c>
      <c r="F8" s="51">
        <f t="shared" si="0"/>
        <v>28.849999999999998</v>
      </c>
      <c r="G8" s="51">
        <f t="shared" si="0"/>
        <v>35</v>
      </c>
      <c r="H8" s="51">
        <f t="shared" si="0"/>
        <v>39.299999999999997</v>
      </c>
      <c r="I8" s="51">
        <f t="shared" si="0"/>
        <v>39.299999999999997</v>
      </c>
      <c r="J8" s="51">
        <f t="shared" si="0"/>
        <v>26.05</v>
      </c>
      <c r="K8" s="51">
        <f t="shared" si="0"/>
        <v>37.25</v>
      </c>
      <c r="L8" s="51">
        <f t="shared" si="0"/>
        <v>38.049999999999997</v>
      </c>
      <c r="M8" s="51">
        <f t="shared" si="0"/>
        <v>24.800000000000004</v>
      </c>
      <c r="N8" s="51">
        <f t="shared" si="0"/>
        <v>44.550000000000004</v>
      </c>
      <c r="O8" s="51">
        <f t="shared" si="0"/>
        <v>31.800000000000004</v>
      </c>
      <c r="P8" s="51">
        <f t="shared" si="0"/>
        <v>36.999999999999993</v>
      </c>
      <c r="Q8" s="51">
        <f t="shared" si="0"/>
        <v>28.549999999999997</v>
      </c>
      <c r="R8" s="51">
        <f t="shared" si="0"/>
        <v>8.0500000000000007</v>
      </c>
      <c r="S8" s="51">
        <f t="shared" si="0"/>
        <v>61.749999999999993</v>
      </c>
      <c r="T8" s="51">
        <f t="shared" si="0"/>
        <v>10.55</v>
      </c>
      <c r="U8" s="51">
        <f t="shared" si="0"/>
        <v>50</v>
      </c>
      <c r="V8" s="51">
        <f t="shared" si="0"/>
        <v>9.5500000000000007</v>
      </c>
      <c r="W8" s="51">
        <f t="shared" si="0"/>
        <v>91.25</v>
      </c>
      <c r="X8" s="51">
        <f t="shared" si="0"/>
        <v>10.750000000000002</v>
      </c>
      <c r="Y8" s="51">
        <f t="shared" si="0"/>
        <v>7.0000000000000009</v>
      </c>
      <c r="Z8" s="51">
        <f t="shared" si="0"/>
        <v>28.249999999999996</v>
      </c>
      <c r="AA8" s="51">
        <f t="shared" si="0"/>
        <v>52.750000000000007</v>
      </c>
      <c r="AB8" s="51">
        <f t="shared" si="0"/>
        <v>35</v>
      </c>
      <c r="AC8" s="51">
        <f t="shared" si="0"/>
        <v>22.900000000000002</v>
      </c>
      <c r="AD8" s="51">
        <f t="shared" si="0"/>
        <v>63.999999999999993</v>
      </c>
      <c r="AE8" s="51">
        <f t="shared" si="0"/>
        <v>9.3500000000000014</v>
      </c>
      <c r="AF8" s="51">
        <f t="shared" si="0"/>
        <v>12.350000000000001</v>
      </c>
      <c r="AG8" s="51">
        <f t="shared" si="0"/>
        <v>26</v>
      </c>
      <c r="AH8" s="51">
        <f t="shared" si="0"/>
        <v>56.75</v>
      </c>
      <c r="AI8" s="51">
        <f t="shared" si="0"/>
        <v>10.549999999999999</v>
      </c>
      <c r="AJ8" s="51">
        <f t="shared" si="0"/>
        <v>22.300000000000004</v>
      </c>
      <c r="AK8" s="51">
        <f t="shared" si="0"/>
        <v>14.750000000000002</v>
      </c>
    </row>
    <row r="9" spans="1:37" ht="20.100000000000001" customHeight="1" x14ac:dyDescent="0.25">
      <c r="A9" s="31">
        <v>0</v>
      </c>
      <c r="B9" s="32">
        <v>496</v>
      </c>
      <c r="C9" s="32">
        <v>268</v>
      </c>
      <c r="D9" s="32">
        <v>228</v>
      </c>
      <c r="E9" s="32">
        <v>152</v>
      </c>
      <c r="F9" s="32">
        <v>92</v>
      </c>
      <c r="G9" s="32">
        <v>91</v>
      </c>
      <c r="H9" s="32">
        <v>74</v>
      </c>
      <c r="I9" s="32">
        <v>87</v>
      </c>
      <c r="J9" s="32">
        <v>215</v>
      </c>
      <c r="K9" s="32">
        <v>168</v>
      </c>
      <c r="L9" s="32">
        <v>112</v>
      </c>
      <c r="M9" s="32">
        <v>137</v>
      </c>
      <c r="N9" s="32">
        <v>81</v>
      </c>
      <c r="O9" s="32">
        <v>78</v>
      </c>
      <c r="P9" s="32">
        <v>106</v>
      </c>
      <c r="Q9" s="32">
        <v>94</v>
      </c>
      <c r="R9" s="32">
        <v>194</v>
      </c>
      <c r="S9" s="32">
        <v>35</v>
      </c>
      <c r="T9" s="32">
        <v>99</v>
      </c>
      <c r="U9" s="32">
        <v>14</v>
      </c>
      <c r="V9" s="32">
        <v>71</v>
      </c>
      <c r="W9" s="32">
        <v>4</v>
      </c>
      <c r="X9" s="32">
        <v>19</v>
      </c>
      <c r="Y9" s="32">
        <v>11</v>
      </c>
      <c r="Z9" s="32">
        <v>10</v>
      </c>
      <c r="AA9" s="32">
        <v>7</v>
      </c>
      <c r="AB9" s="32">
        <v>3</v>
      </c>
      <c r="AC9" s="32">
        <v>28</v>
      </c>
      <c r="AD9" s="32">
        <v>54</v>
      </c>
      <c r="AE9" s="32">
        <v>292</v>
      </c>
      <c r="AF9" s="32">
        <v>123</v>
      </c>
      <c r="AG9" s="32">
        <v>27</v>
      </c>
      <c r="AH9" s="32">
        <v>100</v>
      </c>
      <c r="AI9" s="32">
        <v>347</v>
      </c>
      <c r="AJ9" s="32">
        <v>38</v>
      </c>
      <c r="AK9" s="32">
        <v>11</v>
      </c>
    </row>
    <row r="10" spans="1:37" ht="20.100000000000001" customHeight="1" x14ac:dyDescent="0.25">
      <c r="A10" s="49">
        <v>0</v>
      </c>
      <c r="B10" s="36">
        <v>0.47</v>
      </c>
      <c r="C10" s="36">
        <v>0.51</v>
      </c>
      <c r="D10" s="36">
        <v>0.44</v>
      </c>
      <c r="E10" s="36">
        <v>0.56000000000000005</v>
      </c>
      <c r="F10" s="36">
        <v>0.51</v>
      </c>
      <c r="G10" s="36">
        <v>0.5</v>
      </c>
      <c r="H10" s="36">
        <v>0.4</v>
      </c>
      <c r="I10" s="36">
        <v>0.37</v>
      </c>
      <c r="J10" s="36">
        <v>0.54</v>
      </c>
      <c r="K10" s="36">
        <v>0.45</v>
      </c>
      <c r="L10" s="36">
        <v>0.41</v>
      </c>
      <c r="M10" s="36">
        <v>0.56000000000000005</v>
      </c>
      <c r="N10" s="36">
        <v>0.34</v>
      </c>
      <c r="O10" s="36">
        <v>0.53</v>
      </c>
      <c r="P10" s="36">
        <v>0.43</v>
      </c>
      <c r="Q10" s="36">
        <v>0.56000000000000005</v>
      </c>
      <c r="R10" s="36">
        <v>0.79</v>
      </c>
      <c r="S10" s="36">
        <v>0.17</v>
      </c>
      <c r="T10" s="36">
        <v>0.73</v>
      </c>
      <c r="U10" s="36">
        <v>0.11</v>
      </c>
      <c r="V10" s="36">
        <v>0.72</v>
      </c>
      <c r="W10" s="36">
        <v>0.04</v>
      </c>
      <c r="X10" s="36">
        <v>0.62</v>
      </c>
      <c r="Y10" s="36">
        <v>0.75</v>
      </c>
      <c r="Z10" s="36">
        <v>0.63</v>
      </c>
      <c r="AA10" s="36">
        <v>0.25</v>
      </c>
      <c r="AB10" s="36">
        <v>0.3</v>
      </c>
      <c r="AC10" s="36">
        <v>0.57999999999999996</v>
      </c>
      <c r="AD10" s="36">
        <v>0.12</v>
      </c>
      <c r="AE10" s="36">
        <v>0.76</v>
      </c>
      <c r="AF10" s="36">
        <v>0.69</v>
      </c>
      <c r="AG10" s="36">
        <v>0.62</v>
      </c>
      <c r="AH10" s="36">
        <v>0.2</v>
      </c>
      <c r="AI10" s="36">
        <v>0.75</v>
      </c>
      <c r="AJ10" s="36">
        <v>0.59</v>
      </c>
      <c r="AK10" s="36">
        <v>0.68</v>
      </c>
    </row>
    <row r="11" spans="1:37" ht="20.100000000000001" customHeight="1" x14ac:dyDescent="0.25">
      <c r="A11" s="31">
        <v>75</v>
      </c>
      <c r="B11" s="32">
        <v>151</v>
      </c>
      <c r="C11" s="32">
        <v>51</v>
      </c>
      <c r="D11" s="32">
        <v>100</v>
      </c>
      <c r="E11" s="32">
        <v>29</v>
      </c>
      <c r="F11" s="32">
        <v>28</v>
      </c>
      <c r="G11" s="32">
        <v>26</v>
      </c>
      <c r="H11" s="32">
        <v>25</v>
      </c>
      <c r="I11" s="32">
        <v>44</v>
      </c>
      <c r="J11" s="32">
        <v>46</v>
      </c>
      <c r="K11" s="32">
        <v>61</v>
      </c>
      <c r="L11" s="32">
        <v>45</v>
      </c>
      <c r="M11" s="32">
        <v>23</v>
      </c>
      <c r="N11" s="32">
        <v>48</v>
      </c>
      <c r="O11" s="32">
        <v>24</v>
      </c>
      <c r="P11" s="32">
        <v>31</v>
      </c>
      <c r="Q11" s="32">
        <v>25</v>
      </c>
      <c r="R11" s="32">
        <v>10</v>
      </c>
      <c r="S11" s="32">
        <v>65</v>
      </c>
      <c r="T11" s="32">
        <v>3</v>
      </c>
      <c r="U11" s="32">
        <v>42</v>
      </c>
      <c r="V11" s="32">
        <v>1</v>
      </c>
      <c r="W11" s="32">
        <v>13</v>
      </c>
      <c r="X11" s="32">
        <v>0</v>
      </c>
      <c r="Y11" s="32">
        <v>0</v>
      </c>
      <c r="Z11" s="32">
        <v>2</v>
      </c>
      <c r="AA11" s="32">
        <v>10</v>
      </c>
      <c r="AB11" s="32">
        <v>2</v>
      </c>
      <c r="AC11" s="32">
        <v>3</v>
      </c>
      <c r="AD11" s="32">
        <v>128</v>
      </c>
      <c r="AE11" s="32">
        <v>13</v>
      </c>
      <c r="AF11" s="32">
        <v>6</v>
      </c>
      <c r="AG11" s="32">
        <v>4</v>
      </c>
      <c r="AH11" s="32">
        <v>126</v>
      </c>
      <c r="AI11" s="32">
        <v>16</v>
      </c>
      <c r="AJ11" s="32">
        <v>9</v>
      </c>
      <c r="AK11" s="32">
        <v>0</v>
      </c>
    </row>
    <row r="12" spans="1:37" ht="20.100000000000001" customHeight="1" x14ac:dyDescent="0.25">
      <c r="A12" s="49">
        <v>0.75</v>
      </c>
      <c r="B12" s="36">
        <v>0.14000000000000001</v>
      </c>
      <c r="C12" s="36">
        <v>0.1</v>
      </c>
      <c r="D12" s="36">
        <v>0.19</v>
      </c>
      <c r="E12" s="36">
        <v>0.11</v>
      </c>
      <c r="F12" s="36">
        <v>0.16</v>
      </c>
      <c r="G12" s="36">
        <v>0.14000000000000001</v>
      </c>
      <c r="H12" s="36">
        <v>0.13</v>
      </c>
      <c r="I12" s="36">
        <v>0.19</v>
      </c>
      <c r="J12" s="36">
        <v>0.11</v>
      </c>
      <c r="K12" s="36">
        <v>0.16</v>
      </c>
      <c r="L12" s="36">
        <v>0.16</v>
      </c>
      <c r="M12" s="36">
        <v>0.09</v>
      </c>
      <c r="N12" s="36">
        <v>0.2</v>
      </c>
      <c r="O12" s="36">
        <v>0.16</v>
      </c>
      <c r="P12" s="36">
        <v>0.13</v>
      </c>
      <c r="Q12" s="36">
        <v>0.15</v>
      </c>
      <c r="R12" s="36">
        <v>0.04</v>
      </c>
      <c r="S12" s="36">
        <v>0.32</v>
      </c>
      <c r="T12" s="36">
        <v>0.02</v>
      </c>
      <c r="U12" s="36">
        <v>0.33</v>
      </c>
      <c r="V12" s="36">
        <v>0.01</v>
      </c>
      <c r="W12" s="36">
        <v>0.14000000000000001</v>
      </c>
      <c r="X12" s="36">
        <v>0</v>
      </c>
      <c r="Y12" s="36">
        <v>0</v>
      </c>
      <c r="Z12" s="36">
        <v>0.15</v>
      </c>
      <c r="AA12" s="36">
        <v>0.32</v>
      </c>
      <c r="AB12" s="36">
        <v>0.21</v>
      </c>
      <c r="AC12" s="36">
        <v>7.0000000000000007E-2</v>
      </c>
      <c r="AD12" s="36">
        <v>0.28999999999999998</v>
      </c>
      <c r="AE12" s="36">
        <v>0.03</v>
      </c>
      <c r="AF12" s="36">
        <v>0.03</v>
      </c>
      <c r="AG12" s="36">
        <v>0.1</v>
      </c>
      <c r="AH12" s="36">
        <v>0.25</v>
      </c>
      <c r="AI12" s="36">
        <v>0.03</v>
      </c>
      <c r="AJ12" s="36">
        <v>0.14000000000000001</v>
      </c>
      <c r="AK12" s="36">
        <v>0</v>
      </c>
    </row>
    <row r="13" spans="1:37" ht="20.100000000000001" customHeight="1" x14ac:dyDescent="0.25">
      <c r="A13" s="31">
        <v>100</v>
      </c>
      <c r="B13" s="32">
        <v>150</v>
      </c>
      <c r="C13" s="32">
        <v>59</v>
      </c>
      <c r="D13" s="32">
        <v>90</v>
      </c>
      <c r="E13" s="32">
        <v>30</v>
      </c>
      <c r="F13" s="32">
        <v>17</v>
      </c>
      <c r="G13" s="32">
        <v>32</v>
      </c>
      <c r="H13" s="32">
        <v>37</v>
      </c>
      <c r="I13" s="32">
        <v>34</v>
      </c>
      <c r="J13" s="32">
        <v>37</v>
      </c>
      <c r="K13" s="32">
        <v>69</v>
      </c>
      <c r="L13" s="32">
        <v>44</v>
      </c>
      <c r="M13" s="32">
        <v>21</v>
      </c>
      <c r="N13" s="32">
        <v>44</v>
      </c>
      <c r="O13" s="32">
        <v>20</v>
      </c>
      <c r="P13" s="32">
        <v>46</v>
      </c>
      <c r="Q13" s="32">
        <v>19</v>
      </c>
      <c r="R13" s="32">
        <v>1</v>
      </c>
      <c r="S13" s="32">
        <v>57</v>
      </c>
      <c r="T13" s="32">
        <v>0</v>
      </c>
      <c r="U13" s="32">
        <v>7</v>
      </c>
      <c r="V13" s="32">
        <v>1</v>
      </c>
      <c r="W13" s="32">
        <v>72</v>
      </c>
      <c r="X13" s="32">
        <v>0</v>
      </c>
      <c r="Y13" s="32">
        <v>0</v>
      </c>
      <c r="Z13" s="32">
        <v>2</v>
      </c>
      <c r="AA13" s="32">
        <v>5</v>
      </c>
      <c r="AB13" s="32">
        <v>1</v>
      </c>
      <c r="AC13" s="32">
        <v>4</v>
      </c>
      <c r="AD13" s="32">
        <v>140</v>
      </c>
      <c r="AE13" s="32">
        <v>3</v>
      </c>
      <c r="AF13" s="32">
        <v>1</v>
      </c>
      <c r="AG13" s="32">
        <v>5</v>
      </c>
      <c r="AH13" s="32">
        <v>134</v>
      </c>
      <c r="AI13" s="32">
        <v>11</v>
      </c>
      <c r="AJ13" s="32">
        <v>4</v>
      </c>
      <c r="AK13" s="32">
        <v>1</v>
      </c>
    </row>
    <row r="14" spans="1:37" ht="20.100000000000001" customHeight="1" x14ac:dyDescent="0.25">
      <c r="A14" s="49">
        <v>1</v>
      </c>
      <c r="B14" s="36">
        <v>0.14000000000000001</v>
      </c>
      <c r="C14" s="36">
        <v>0.11</v>
      </c>
      <c r="D14" s="36">
        <v>0.17</v>
      </c>
      <c r="E14" s="36">
        <v>0.11</v>
      </c>
      <c r="F14" s="36">
        <v>0.09</v>
      </c>
      <c r="G14" s="36">
        <v>0.17</v>
      </c>
      <c r="H14" s="36">
        <v>0.2</v>
      </c>
      <c r="I14" s="36">
        <v>0.15</v>
      </c>
      <c r="J14" s="36">
        <v>0.09</v>
      </c>
      <c r="K14" s="36">
        <v>0.18</v>
      </c>
      <c r="L14" s="36">
        <v>0.16</v>
      </c>
      <c r="M14" s="36">
        <v>0.08</v>
      </c>
      <c r="N14" s="36">
        <v>0.18</v>
      </c>
      <c r="O14" s="36">
        <v>0.14000000000000001</v>
      </c>
      <c r="P14" s="36">
        <v>0.19</v>
      </c>
      <c r="Q14" s="36">
        <v>0.11</v>
      </c>
      <c r="R14" s="36">
        <v>0</v>
      </c>
      <c r="S14" s="36">
        <v>0.28000000000000003</v>
      </c>
      <c r="T14" s="36">
        <v>0</v>
      </c>
      <c r="U14" s="36">
        <v>0.06</v>
      </c>
      <c r="V14" s="36">
        <v>0.01</v>
      </c>
      <c r="W14" s="36">
        <v>0.8</v>
      </c>
      <c r="X14" s="36">
        <v>0</v>
      </c>
      <c r="Y14" s="36">
        <v>0</v>
      </c>
      <c r="Z14" s="36">
        <v>0.13</v>
      </c>
      <c r="AA14" s="36">
        <v>0.16</v>
      </c>
      <c r="AB14" s="36">
        <v>0.06</v>
      </c>
      <c r="AC14" s="36">
        <v>0.09</v>
      </c>
      <c r="AD14" s="36">
        <v>0.31</v>
      </c>
      <c r="AE14" s="36">
        <v>0.01</v>
      </c>
      <c r="AF14" s="36">
        <v>0.01</v>
      </c>
      <c r="AG14" s="36">
        <v>0.11</v>
      </c>
      <c r="AH14" s="36">
        <v>0.27</v>
      </c>
      <c r="AI14" s="36">
        <v>0.02</v>
      </c>
      <c r="AJ14" s="36">
        <v>0.06</v>
      </c>
      <c r="AK14" s="36">
        <v>0.08</v>
      </c>
    </row>
    <row r="15" spans="1:37" ht="20.100000000000001" customHeight="1" x14ac:dyDescent="0.25">
      <c r="A15" s="31">
        <v>25</v>
      </c>
      <c r="B15" s="32">
        <v>132</v>
      </c>
      <c r="C15" s="32">
        <v>85</v>
      </c>
      <c r="D15" s="32">
        <v>47</v>
      </c>
      <c r="E15" s="32">
        <v>27</v>
      </c>
      <c r="F15" s="32">
        <v>24</v>
      </c>
      <c r="G15" s="32">
        <v>15</v>
      </c>
      <c r="H15" s="32">
        <v>28</v>
      </c>
      <c r="I15" s="32">
        <v>39</v>
      </c>
      <c r="J15" s="32">
        <v>56</v>
      </c>
      <c r="K15" s="32">
        <v>41</v>
      </c>
      <c r="L15" s="32">
        <v>35</v>
      </c>
      <c r="M15" s="32">
        <v>31</v>
      </c>
      <c r="N15" s="32">
        <v>27</v>
      </c>
      <c r="O15" s="32">
        <v>14</v>
      </c>
      <c r="P15" s="32">
        <v>43</v>
      </c>
      <c r="Q15" s="32">
        <v>17</v>
      </c>
      <c r="R15" s="32">
        <v>27</v>
      </c>
      <c r="S15" s="32">
        <v>14</v>
      </c>
      <c r="T15" s="32">
        <v>18</v>
      </c>
      <c r="U15" s="32">
        <v>29</v>
      </c>
      <c r="V15" s="32">
        <v>19</v>
      </c>
      <c r="W15" s="32">
        <v>1</v>
      </c>
      <c r="X15" s="32">
        <v>10</v>
      </c>
      <c r="Y15" s="32">
        <v>2</v>
      </c>
      <c r="Z15" s="32">
        <v>0</v>
      </c>
      <c r="AA15" s="32">
        <v>1</v>
      </c>
      <c r="AB15" s="32">
        <v>4</v>
      </c>
      <c r="AC15" s="32">
        <v>7</v>
      </c>
      <c r="AD15" s="32">
        <v>49</v>
      </c>
      <c r="AE15" s="32">
        <v>52</v>
      </c>
      <c r="AF15" s="32">
        <v>28</v>
      </c>
      <c r="AG15" s="32">
        <v>2</v>
      </c>
      <c r="AH15" s="32">
        <v>63</v>
      </c>
      <c r="AI15" s="32">
        <v>54</v>
      </c>
      <c r="AJ15" s="32">
        <v>12</v>
      </c>
      <c r="AK15" s="32">
        <v>3</v>
      </c>
    </row>
    <row r="16" spans="1:37" ht="20.100000000000001" customHeight="1" x14ac:dyDescent="0.25">
      <c r="A16" s="49">
        <v>0.25</v>
      </c>
      <c r="B16" s="36">
        <v>0.13</v>
      </c>
      <c r="C16" s="36">
        <v>0.16</v>
      </c>
      <c r="D16" s="36">
        <v>0.09</v>
      </c>
      <c r="E16" s="36">
        <v>0.1</v>
      </c>
      <c r="F16" s="36">
        <v>0.13</v>
      </c>
      <c r="G16" s="36">
        <v>0.08</v>
      </c>
      <c r="H16" s="36">
        <v>0.15</v>
      </c>
      <c r="I16" s="36">
        <v>0.17</v>
      </c>
      <c r="J16" s="36">
        <v>0.14000000000000001</v>
      </c>
      <c r="K16" s="36">
        <v>0.11</v>
      </c>
      <c r="L16" s="36">
        <v>0.13</v>
      </c>
      <c r="M16" s="36">
        <v>0.13</v>
      </c>
      <c r="N16" s="36">
        <v>0.11</v>
      </c>
      <c r="O16" s="36">
        <v>0.1</v>
      </c>
      <c r="P16" s="36">
        <v>0.17</v>
      </c>
      <c r="Q16" s="36">
        <v>0.1</v>
      </c>
      <c r="R16" s="36">
        <v>0.11</v>
      </c>
      <c r="S16" s="36">
        <v>7.0000000000000007E-2</v>
      </c>
      <c r="T16" s="36">
        <v>0.13</v>
      </c>
      <c r="U16" s="36">
        <v>0.23</v>
      </c>
      <c r="V16" s="36">
        <v>0.2</v>
      </c>
      <c r="W16" s="36">
        <v>0.01</v>
      </c>
      <c r="X16" s="36">
        <v>0.33</v>
      </c>
      <c r="Y16" s="36">
        <v>0.16</v>
      </c>
      <c r="Z16" s="36">
        <v>0</v>
      </c>
      <c r="AA16" s="36">
        <v>0.03</v>
      </c>
      <c r="AB16" s="36">
        <v>0.35</v>
      </c>
      <c r="AC16" s="36">
        <v>0.15</v>
      </c>
      <c r="AD16" s="36">
        <v>0.11</v>
      </c>
      <c r="AE16" s="36">
        <v>0.14000000000000001</v>
      </c>
      <c r="AF16" s="36">
        <v>0.16</v>
      </c>
      <c r="AG16" s="36">
        <v>0.06</v>
      </c>
      <c r="AH16" s="36">
        <v>0.12</v>
      </c>
      <c r="AI16" s="36">
        <v>0.12</v>
      </c>
      <c r="AJ16" s="36">
        <v>0.18</v>
      </c>
      <c r="AK16" s="36">
        <v>0.21</v>
      </c>
    </row>
    <row r="17" spans="1:37" ht="20.100000000000001" customHeight="1" x14ac:dyDescent="0.25">
      <c r="A17" s="31">
        <v>50</v>
      </c>
      <c r="B17" s="32">
        <v>112</v>
      </c>
      <c r="C17" s="32">
        <v>58</v>
      </c>
      <c r="D17" s="32">
        <v>54</v>
      </c>
      <c r="E17" s="32">
        <v>30</v>
      </c>
      <c r="F17" s="32">
        <v>15</v>
      </c>
      <c r="G17" s="32">
        <v>20</v>
      </c>
      <c r="H17" s="32">
        <v>20</v>
      </c>
      <c r="I17" s="32">
        <v>27</v>
      </c>
      <c r="J17" s="32">
        <v>42</v>
      </c>
      <c r="K17" s="32">
        <v>34</v>
      </c>
      <c r="L17" s="32">
        <v>36</v>
      </c>
      <c r="M17" s="32">
        <v>30</v>
      </c>
      <c r="N17" s="32">
        <v>40</v>
      </c>
      <c r="O17" s="32">
        <v>9</v>
      </c>
      <c r="P17" s="32">
        <v>21</v>
      </c>
      <c r="Q17" s="32">
        <v>12</v>
      </c>
      <c r="R17" s="32">
        <v>10</v>
      </c>
      <c r="S17" s="32">
        <v>32</v>
      </c>
      <c r="T17" s="32">
        <v>14</v>
      </c>
      <c r="U17" s="32">
        <v>34</v>
      </c>
      <c r="V17" s="32">
        <v>5</v>
      </c>
      <c r="W17" s="32">
        <v>1</v>
      </c>
      <c r="X17" s="32">
        <v>1</v>
      </c>
      <c r="Y17" s="32">
        <v>0</v>
      </c>
      <c r="Z17" s="32">
        <v>1</v>
      </c>
      <c r="AA17" s="32">
        <v>7</v>
      </c>
      <c r="AB17" s="32">
        <v>1</v>
      </c>
      <c r="AC17" s="32">
        <v>4</v>
      </c>
      <c r="AD17" s="32">
        <v>74</v>
      </c>
      <c r="AE17" s="32">
        <v>17</v>
      </c>
      <c r="AF17" s="32">
        <v>16</v>
      </c>
      <c r="AG17" s="32">
        <v>5</v>
      </c>
      <c r="AH17" s="32">
        <v>80</v>
      </c>
      <c r="AI17" s="32">
        <v>30</v>
      </c>
      <c r="AJ17" s="32">
        <v>1</v>
      </c>
      <c r="AK17" s="32">
        <v>0</v>
      </c>
    </row>
    <row r="18" spans="1:37" ht="20.100000000000001" customHeight="1" x14ac:dyDescent="0.25">
      <c r="A18" s="49">
        <v>0.5</v>
      </c>
      <c r="B18" s="36">
        <v>0.11</v>
      </c>
      <c r="C18" s="36">
        <v>0.11</v>
      </c>
      <c r="D18" s="36">
        <v>0.1</v>
      </c>
      <c r="E18" s="36">
        <v>0.11</v>
      </c>
      <c r="F18" s="36">
        <v>0.08</v>
      </c>
      <c r="G18" s="36">
        <v>0.11</v>
      </c>
      <c r="H18" s="36">
        <v>0.11</v>
      </c>
      <c r="I18" s="36">
        <v>0.11</v>
      </c>
      <c r="J18" s="36">
        <v>0.1</v>
      </c>
      <c r="K18" s="36">
        <v>0.09</v>
      </c>
      <c r="L18" s="36">
        <v>0.13</v>
      </c>
      <c r="M18" s="36">
        <v>0.13</v>
      </c>
      <c r="N18" s="36">
        <v>0.17</v>
      </c>
      <c r="O18" s="36">
        <v>0.06</v>
      </c>
      <c r="P18" s="36">
        <v>0.08</v>
      </c>
      <c r="Q18" s="36">
        <v>7.0000000000000007E-2</v>
      </c>
      <c r="R18" s="36">
        <v>0.04</v>
      </c>
      <c r="S18" s="36">
        <v>0.16</v>
      </c>
      <c r="T18" s="36">
        <v>0.11</v>
      </c>
      <c r="U18" s="36">
        <v>0.27</v>
      </c>
      <c r="V18" s="36">
        <v>0.05</v>
      </c>
      <c r="W18" s="36">
        <v>0.01</v>
      </c>
      <c r="X18" s="36">
        <v>0.05</v>
      </c>
      <c r="Y18" s="36">
        <v>0</v>
      </c>
      <c r="Z18" s="36">
        <v>0.08</v>
      </c>
      <c r="AA18" s="36">
        <v>0.24</v>
      </c>
      <c r="AB18" s="36">
        <v>0.09</v>
      </c>
      <c r="AC18" s="36">
        <v>0.08</v>
      </c>
      <c r="AD18" s="36">
        <v>0.17</v>
      </c>
      <c r="AE18" s="36">
        <v>0.04</v>
      </c>
      <c r="AF18" s="36">
        <v>0.09</v>
      </c>
      <c r="AG18" s="36">
        <v>0.12</v>
      </c>
      <c r="AH18" s="36">
        <v>0.16</v>
      </c>
      <c r="AI18" s="36">
        <v>0.06</v>
      </c>
      <c r="AJ18" s="36">
        <v>0.02</v>
      </c>
      <c r="AK18" s="36">
        <v>0.03</v>
      </c>
    </row>
    <row r="19" spans="1:37" ht="20.100000000000001" customHeight="1" x14ac:dyDescent="0.25">
      <c r="A19" s="31">
        <v>30</v>
      </c>
      <c r="B19" s="32">
        <v>9</v>
      </c>
      <c r="C19" s="32">
        <v>8</v>
      </c>
      <c r="D19" s="32">
        <v>1</v>
      </c>
      <c r="E19" s="32">
        <v>1</v>
      </c>
      <c r="F19" s="32">
        <v>3</v>
      </c>
      <c r="G19" s="32">
        <v>0</v>
      </c>
      <c r="H19" s="32">
        <v>1</v>
      </c>
      <c r="I19" s="32">
        <v>3</v>
      </c>
      <c r="J19" s="32">
        <v>5</v>
      </c>
      <c r="K19" s="32">
        <v>1</v>
      </c>
      <c r="L19" s="32">
        <v>4</v>
      </c>
      <c r="M19" s="32">
        <v>2</v>
      </c>
      <c r="N19" s="32">
        <v>3</v>
      </c>
      <c r="O19" s="32">
        <v>2</v>
      </c>
      <c r="P19" s="32">
        <v>1</v>
      </c>
      <c r="Q19" s="32">
        <v>1</v>
      </c>
      <c r="R19" s="32">
        <v>3</v>
      </c>
      <c r="S19" s="32">
        <v>0</v>
      </c>
      <c r="T19" s="32">
        <v>2</v>
      </c>
      <c r="U19" s="32">
        <v>0</v>
      </c>
      <c r="V19" s="32">
        <v>1</v>
      </c>
      <c r="W19" s="32">
        <v>0</v>
      </c>
      <c r="X19" s="32">
        <v>0</v>
      </c>
      <c r="Y19" s="32">
        <v>1</v>
      </c>
      <c r="Z19" s="32">
        <v>0</v>
      </c>
      <c r="AA19" s="32">
        <v>0</v>
      </c>
      <c r="AB19" s="32">
        <v>0</v>
      </c>
      <c r="AC19" s="32">
        <v>1</v>
      </c>
      <c r="AD19" s="32">
        <v>0</v>
      </c>
      <c r="AE19" s="32">
        <v>6</v>
      </c>
      <c r="AF19" s="32">
        <v>3</v>
      </c>
      <c r="AG19" s="32">
        <v>0</v>
      </c>
      <c r="AH19" s="32">
        <v>2</v>
      </c>
      <c r="AI19" s="32">
        <v>7</v>
      </c>
      <c r="AJ19" s="32">
        <v>1</v>
      </c>
      <c r="AK19" s="32">
        <v>0</v>
      </c>
    </row>
    <row r="20" spans="1:37" ht="20.100000000000001" customHeight="1" x14ac:dyDescent="0.25">
      <c r="A20" s="49">
        <v>0.3</v>
      </c>
      <c r="B20" s="36">
        <v>0.01</v>
      </c>
      <c r="C20" s="36">
        <v>0.01</v>
      </c>
      <c r="D20" s="36">
        <v>0</v>
      </c>
      <c r="E20" s="36">
        <v>0.01</v>
      </c>
      <c r="F20" s="36">
        <v>0.02</v>
      </c>
      <c r="G20" s="36">
        <v>0</v>
      </c>
      <c r="H20" s="36">
        <v>0.01</v>
      </c>
      <c r="I20" s="36">
        <v>0.01</v>
      </c>
      <c r="J20" s="36">
        <v>0.01</v>
      </c>
      <c r="K20" s="36">
        <v>0</v>
      </c>
      <c r="L20" s="36">
        <v>0.01</v>
      </c>
      <c r="M20" s="36">
        <v>0.01</v>
      </c>
      <c r="N20" s="36">
        <v>0.01</v>
      </c>
      <c r="O20" s="36">
        <v>0.01</v>
      </c>
      <c r="P20" s="36">
        <v>0</v>
      </c>
      <c r="Q20" s="36">
        <v>0.01</v>
      </c>
      <c r="R20" s="36">
        <v>0.01</v>
      </c>
      <c r="S20" s="36">
        <v>0</v>
      </c>
      <c r="T20" s="36">
        <v>0.01</v>
      </c>
      <c r="U20" s="36">
        <v>0</v>
      </c>
      <c r="V20" s="36">
        <v>0.01</v>
      </c>
      <c r="W20" s="36">
        <v>0</v>
      </c>
      <c r="X20" s="36">
        <v>0</v>
      </c>
      <c r="Y20" s="36">
        <v>0.1</v>
      </c>
      <c r="Z20" s="36">
        <v>0</v>
      </c>
      <c r="AA20" s="36">
        <v>0</v>
      </c>
      <c r="AB20" s="36">
        <v>0</v>
      </c>
      <c r="AC20" s="36">
        <v>0.03</v>
      </c>
      <c r="AD20" s="36">
        <v>0</v>
      </c>
      <c r="AE20" s="36">
        <v>0.02</v>
      </c>
      <c r="AF20" s="36">
        <v>0.02</v>
      </c>
      <c r="AG20" s="36">
        <v>0</v>
      </c>
      <c r="AH20" s="36">
        <v>0</v>
      </c>
      <c r="AI20" s="36">
        <v>0.01</v>
      </c>
      <c r="AJ20" s="36">
        <v>0.01</v>
      </c>
      <c r="AK20" s="36">
        <v>0</v>
      </c>
    </row>
    <row r="21" spans="1:37" x14ac:dyDescent="0.25">
      <c r="B21" s="1">
        <f>((B10)+(B12)+(B14)+(B16)+(B18)+(B20))</f>
        <v>1</v>
      </c>
    </row>
  </sheetData>
  <sheetProtection algorithmName="SHA-512" hashValue="9j0BeD6poP9yG4DAqFnA//Sx9NG9tGquXmHVx4mfLPGr4YiLNNBbA3QlDZ06dS+H3Nza8HxO/Y81LJjGAFBK+g==" saltValue="fDGhTH4I/famAHRUFaG+iA=="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AK21"/>
  <sheetViews>
    <sheetView showGridLines="0" workbookViewId="0"/>
  </sheetViews>
  <sheetFormatPr defaultColWidth="10.85546875" defaultRowHeight="15" x14ac:dyDescent="0.25"/>
  <cols>
    <col min="1" max="1" width="55.8554687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14" customHeight="1" x14ac:dyDescent="0.35">
      <c r="A3" s="95" t="s">
        <v>494</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7.5"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1050</v>
      </c>
      <c r="C7" s="34">
        <v>528</v>
      </c>
      <c r="D7" s="34">
        <v>521</v>
      </c>
      <c r="E7" s="34">
        <v>269</v>
      </c>
      <c r="F7" s="34">
        <v>178</v>
      </c>
      <c r="G7" s="34">
        <v>184</v>
      </c>
      <c r="H7" s="34">
        <v>184</v>
      </c>
      <c r="I7" s="34">
        <v>234</v>
      </c>
      <c r="J7" s="34">
        <v>402</v>
      </c>
      <c r="K7" s="34">
        <v>374</v>
      </c>
      <c r="L7" s="34">
        <v>276</v>
      </c>
      <c r="M7" s="34">
        <v>243</v>
      </c>
      <c r="N7" s="34">
        <v>244</v>
      </c>
      <c r="O7" s="34">
        <v>146</v>
      </c>
      <c r="P7" s="34">
        <v>249</v>
      </c>
      <c r="Q7" s="34">
        <v>168</v>
      </c>
      <c r="R7" s="34">
        <v>246</v>
      </c>
      <c r="S7" s="34">
        <v>205</v>
      </c>
      <c r="T7" s="34">
        <v>137</v>
      </c>
      <c r="U7" s="34">
        <v>126</v>
      </c>
      <c r="V7" s="34">
        <v>98</v>
      </c>
      <c r="W7" s="34">
        <v>90</v>
      </c>
      <c r="X7" s="34">
        <v>30</v>
      </c>
      <c r="Y7" s="34">
        <v>15</v>
      </c>
      <c r="Z7" s="34">
        <v>15</v>
      </c>
      <c r="AA7" s="34">
        <v>30</v>
      </c>
      <c r="AB7" s="34">
        <v>11</v>
      </c>
      <c r="AC7" s="34">
        <v>48</v>
      </c>
      <c r="AD7" s="34">
        <v>445</v>
      </c>
      <c r="AE7" s="34">
        <v>383</v>
      </c>
      <c r="AF7" s="34">
        <v>177</v>
      </c>
      <c r="AG7" s="34">
        <v>45</v>
      </c>
      <c r="AH7" s="34">
        <v>504</v>
      </c>
      <c r="AI7" s="34">
        <v>465</v>
      </c>
      <c r="AJ7" s="34">
        <v>65</v>
      </c>
      <c r="AK7" s="34">
        <v>15</v>
      </c>
    </row>
    <row r="8" spans="1:37" ht="20.100000000000001" customHeight="1" x14ac:dyDescent="0.25">
      <c r="A8" s="50" t="s">
        <v>488</v>
      </c>
      <c r="B8" s="51">
        <f>100*(($A$10*B10)+($A$12*B12)+($A$14*B14)+($A$16*B16)+($A$18*B18)+($A$20*B20))</f>
        <v>38.35</v>
      </c>
      <c r="C8" s="51">
        <f t="shared" ref="C8:AK8" si="0">100*(($A$10*C10)+($A$12*C12)+($A$14*C14)+($A$16*C16)+($A$18*C18)+($A$20*C20))</f>
        <v>44.45</v>
      </c>
      <c r="D8" s="51">
        <f t="shared" si="0"/>
        <v>32.4</v>
      </c>
      <c r="E8" s="51">
        <f t="shared" si="0"/>
        <v>36.950000000000003</v>
      </c>
      <c r="F8" s="51">
        <f t="shared" si="0"/>
        <v>46.35</v>
      </c>
      <c r="G8" s="51">
        <f t="shared" si="0"/>
        <v>35.099999999999994</v>
      </c>
      <c r="H8" s="51">
        <f t="shared" si="0"/>
        <v>36.85</v>
      </c>
      <c r="I8" s="51">
        <f t="shared" si="0"/>
        <v>36.950000000000003</v>
      </c>
      <c r="J8" s="51">
        <f t="shared" si="0"/>
        <v>41.650000000000006</v>
      </c>
      <c r="K8" s="51">
        <f t="shared" si="0"/>
        <v>35.900000000000006</v>
      </c>
      <c r="L8" s="51">
        <f t="shared" si="0"/>
        <v>36.450000000000003</v>
      </c>
      <c r="M8" s="51">
        <f t="shared" si="0"/>
        <v>46.35</v>
      </c>
      <c r="N8" s="51">
        <f t="shared" si="0"/>
        <v>34.900000000000006</v>
      </c>
      <c r="O8" s="51">
        <f t="shared" si="0"/>
        <v>32.35</v>
      </c>
      <c r="P8" s="51">
        <f t="shared" si="0"/>
        <v>33.650000000000006</v>
      </c>
      <c r="Q8" s="51">
        <f t="shared" si="0"/>
        <v>42.55</v>
      </c>
      <c r="R8" s="51">
        <f t="shared" si="0"/>
        <v>56.900000000000006</v>
      </c>
      <c r="S8" s="51">
        <f t="shared" si="0"/>
        <v>8.4</v>
      </c>
      <c r="T8" s="51">
        <f t="shared" si="0"/>
        <v>66.150000000000006</v>
      </c>
      <c r="U8" s="51">
        <f t="shared" si="0"/>
        <v>19.700000000000003</v>
      </c>
      <c r="V8" s="51">
        <f t="shared" si="0"/>
        <v>57.45</v>
      </c>
      <c r="W8" s="51">
        <f t="shared" si="0"/>
        <v>5.65</v>
      </c>
      <c r="X8" s="51">
        <f t="shared" si="0"/>
        <v>81</v>
      </c>
      <c r="Y8" s="51">
        <f t="shared" si="0"/>
        <v>74.25</v>
      </c>
      <c r="Z8" s="51">
        <f t="shared" si="0"/>
        <v>27.400000000000002</v>
      </c>
      <c r="AA8" s="51">
        <f t="shared" si="0"/>
        <v>10.75</v>
      </c>
      <c r="AB8" s="51">
        <f t="shared" si="0"/>
        <v>33.5</v>
      </c>
      <c r="AC8" s="51">
        <f t="shared" si="0"/>
        <v>38.200000000000003</v>
      </c>
      <c r="AD8" s="51">
        <f t="shared" si="0"/>
        <v>10.65</v>
      </c>
      <c r="AE8" s="51">
        <f t="shared" si="0"/>
        <v>56.400000000000006</v>
      </c>
      <c r="AF8" s="51">
        <f t="shared" si="0"/>
        <v>64.649999999999991</v>
      </c>
      <c r="AG8" s="51">
        <f t="shared" si="0"/>
        <v>42.55</v>
      </c>
      <c r="AH8" s="51">
        <f t="shared" si="0"/>
        <v>18.899999999999999</v>
      </c>
      <c r="AI8" s="51">
        <f t="shared" si="0"/>
        <v>55.400000000000006</v>
      </c>
      <c r="AJ8" s="51">
        <f t="shared" si="0"/>
        <v>50.050000000000004</v>
      </c>
      <c r="AK8" s="51">
        <f t="shared" si="0"/>
        <v>64.649999999999991</v>
      </c>
    </row>
    <row r="9" spans="1:37" ht="20.100000000000001" customHeight="1" x14ac:dyDescent="0.25">
      <c r="A9" s="31">
        <v>0</v>
      </c>
      <c r="B9" s="32">
        <v>373</v>
      </c>
      <c r="C9" s="32">
        <v>145</v>
      </c>
      <c r="D9" s="32">
        <v>228</v>
      </c>
      <c r="E9" s="32">
        <v>100</v>
      </c>
      <c r="F9" s="32">
        <v>50</v>
      </c>
      <c r="G9" s="32">
        <v>72</v>
      </c>
      <c r="H9" s="32">
        <v>67</v>
      </c>
      <c r="I9" s="32">
        <v>83</v>
      </c>
      <c r="J9" s="32">
        <v>133</v>
      </c>
      <c r="K9" s="32">
        <v>148</v>
      </c>
      <c r="L9" s="32">
        <v>92</v>
      </c>
      <c r="M9" s="32">
        <v>60</v>
      </c>
      <c r="N9" s="32">
        <v>103</v>
      </c>
      <c r="O9" s="32">
        <v>65</v>
      </c>
      <c r="P9" s="32">
        <v>104</v>
      </c>
      <c r="Q9" s="32">
        <v>41</v>
      </c>
      <c r="R9" s="32">
        <v>21</v>
      </c>
      <c r="S9" s="32">
        <v>152</v>
      </c>
      <c r="T9" s="32">
        <v>7</v>
      </c>
      <c r="U9" s="32">
        <v>68</v>
      </c>
      <c r="V9" s="32">
        <v>3</v>
      </c>
      <c r="W9" s="32">
        <v>75</v>
      </c>
      <c r="X9" s="32">
        <v>0</v>
      </c>
      <c r="Y9" s="32">
        <v>0</v>
      </c>
      <c r="Z9" s="32">
        <v>7</v>
      </c>
      <c r="AA9" s="32">
        <v>23</v>
      </c>
      <c r="AB9" s="32">
        <v>3</v>
      </c>
      <c r="AC9" s="32">
        <v>14</v>
      </c>
      <c r="AD9" s="32">
        <v>311</v>
      </c>
      <c r="AE9" s="32">
        <v>33</v>
      </c>
      <c r="AF9" s="32">
        <v>13</v>
      </c>
      <c r="AG9" s="32">
        <v>15</v>
      </c>
      <c r="AH9" s="32">
        <v>299</v>
      </c>
      <c r="AI9" s="32">
        <v>59</v>
      </c>
      <c r="AJ9" s="32">
        <v>13</v>
      </c>
      <c r="AK9" s="32">
        <v>3</v>
      </c>
    </row>
    <row r="10" spans="1:37" ht="20.100000000000001" customHeight="1" x14ac:dyDescent="0.25">
      <c r="A10" s="49">
        <v>0</v>
      </c>
      <c r="B10" s="36">
        <v>0.36</v>
      </c>
      <c r="C10" s="36">
        <v>0.27</v>
      </c>
      <c r="D10" s="36">
        <v>0.44</v>
      </c>
      <c r="E10" s="36">
        <v>0.37</v>
      </c>
      <c r="F10" s="36">
        <v>0.28000000000000003</v>
      </c>
      <c r="G10" s="36">
        <v>0.39</v>
      </c>
      <c r="H10" s="36">
        <v>0.36</v>
      </c>
      <c r="I10" s="36">
        <v>0.36</v>
      </c>
      <c r="J10" s="36">
        <v>0.33</v>
      </c>
      <c r="K10" s="36">
        <v>0.4</v>
      </c>
      <c r="L10" s="36">
        <v>0.33</v>
      </c>
      <c r="M10" s="36">
        <v>0.25</v>
      </c>
      <c r="N10" s="36">
        <v>0.42</v>
      </c>
      <c r="O10" s="36">
        <v>0.44</v>
      </c>
      <c r="P10" s="36">
        <v>0.42</v>
      </c>
      <c r="Q10" s="36">
        <v>0.25</v>
      </c>
      <c r="R10" s="36">
        <v>0.09</v>
      </c>
      <c r="S10" s="36">
        <v>0.74</v>
      </c>
      <c r="T10" s="36">
        <v>0.05</v>
      </c>
      <c r="U10" s="36">
        <v>0.54</v>
      </c>
      <c r="V10" s="36">
        <v>0.03</v>
      </c>
      <c r="W10" s="36">
        <v>0.83</v>
      </c>
      <c r="X10" s="36">
        <v>0</v>
      </c>
      <c r="Y10" s="36">
        <v>0</v>
      </c>
      <c r="Z10" s="36">
        <v>0.48</v>
      </c>
      <c r="AA10" s="36">
        <v>0.75</v>
      </c>
      <c r="AB10" s="36">
        <v>0.26</v>
      </c>
      <c r="AC10" s="36">
        <v>0.3</v>
      </c>
      <c r="AD10" s="36">
        <v>0.7</v>
      </c>
      <c r="AE10" s="36">
        <v>0.09</v>
      </c>
      <c r="AF10" s="36">
        <v>7.0000000000000007E-2</v>
      </c>
      <c r="AG10" s="36">
        <v>0.34</v>
      </c>
      <c r="AH10" s="36">
        <v>0.59</v>
      </c>
      <c r="AI10" s="36">
        <v>0.13</v>
      </c>
      <c r="AJ10" s="36">
        <v>0.19</v>
      </c>
      <c r="AK10" s="36">
        <v>0.17</v>
      </c>
    </row>
    <row r="11" spans="1:37" ht="20.100000000000001" customHeight="1" x14ac:dyDescent="0.25">
      <c r="A11" s="31">
        <v>75</v>
      </c>
      <c r="B11" s="32">
        <v>261</v>
      </c>
      <c r="C11" s="32">
        <v>154</v>
      </c>
      <c r="D11" s="32">
        <v>107</v>
      </c>
      <c r="E11" s="32">
        <v>66</v>
      </c>
      <c r="F11" s="32">
        <v>57</v>
      </c>
      <c r="G11" s="32">
        <v>43</v>
      </c>
      <c r="H11" s="32">
        <v>44</v>
      </c>
      <c r="I11" s="32">
        <v>51</v>
      </c>
      <c r="J11" s="32">
        <v>112</v>
      </c>
      <c r="K11" s="32">
        <v>81</v>
      </c>
      <c r="L11" s="32">
        <v>68</v>
      </c>
      <c r="M11" s="32">
        <v>80</v>
      </c>
      <c r="N11" s="32">
        <v>59</v>
      </c>
      <c r="O11" s="32">
        <v>24</v>
      </c>
      <c r="P11" s="32">
        <v>50</v>
      </c>
      <c r="Q11" s="32">
        <v>48</v>
      </c>
      <c r="R11" s="32">
        <v>96</v>
      </c>
      <c r="S11" s="32">
        <v>1</v>
      </c>
      <c r="T11" s="32">
        <v>73</v>
      </c>
      <c r="U11" s="32">
        <v>6</v>
      </c>
      <c r="V11" s="32">
        <v>47</v>
      </c>
      <c r="W11" s="32">
        <v>1</v>
      </c>
      <c r="X11" s="32">
        <v>11</v>
      </c>
      <c r="Y11" s="32">
        <v>8</v>
      </c>
      <c r="Z11" s="32">
        <v>4</v>
      </c>
      <c r="AA11" s="32">
        <v>2</v>
      </c>
      <c r="AB11" s="32">
        <v>3</v>
      </c>
      <c r="AC11" s="32">
        <v>10</v>
      </c>
      <c r="AD11" s="32">
        <v>7</v>
      </c>
      <c r="AE11" s="32">
        <v>157</v>
      </c>
      <c r="AF11" s="32">
        <v>84</v>
      </c>
      <c r="AG11" s="32">
        <v>13</v>
      </c>
      <c r="AH11" s="32">
        <v>47</v>
      </c>
      <c r="AI11" s="32">
        <v>187</v>
      </c>
      <c r="AJ11" s="32">
        <v>22</v>
      </c>
      <c r="AK11" s="32">
        <v>5</v>
      </c>
    </row>
    <row r="12" spans="1:37" ht="20.100000000000001" customHeight="1" x14ac:dyDescent="0.25">
      <c r="A12" s="49">
        <v>0.75</v>
      </c>
      <c r="B12" s="36">
        <v>0.25</v>
      </c>
      <c r="C12" s="36">
        <v>0.28999999999999998</v>
      </c>
      <c r="D12" s="36">
        <v>0.21</v>
      </c>
      <c r="E12" s="36">
        <v>0.24</v>
      </c>
      <c r="F12" s="36">
        <v>0.32</v>
      </c>
      <c r="G12" s="36">
        <v>0.24</v>
      </c>
      <c r="H12" s="36">
        <v>0.24</v>
      </c>
      <c r="I12" s="36">
        <v>0.22</v>
      </c>
      <c r="J12" s="36">
        <v>0.28000000000000003</v>
      </c>
      <c r="K12" s="36">
        <v>0.22</v>
      </c>
      <c r="L12" s="36">
        <v>0.25</v>
      </c>
      <c r="M12" s="36">
        <v>0.33</v>
      </c>
      <c r="N12" s="36">
        <v>0.24</v>
      </c>
      <c r="O12" s="36">
        <v>0.17</v>
      </c>
      <c r="P12" s="36">
        <v>0.2</v>
      </c>
      <c r="Q12" s="36">
        <v>0.28999999999999998</v>
      </c>
      <c r="R12" s="36">
        <v>0.39</v>
      </c>
      <c r="S12" s="36">
        <v>0</v>
      </c>
      <c r="T12" s="36">
        <v>0.53</v>
      </c>
      <c r="U12" s="36">
        <v>0.05</v>
      </c>
      <c r="V12" s="36">
        <v>0.47</v>
      </c>
      <c r="W12" s="36">
        <v>0.02</v>
      </c>
      <c r="X12" s="36">
        <v>0.38</v>
      </c>
      <c r="Y12" s="36">
        <v>0.53</v>
      </c>
      <c r="Z12" s="36">
        <v>0.25</v>
      </c>
      <c r="AA12" s="36">
        <v>0.06</v>
      </c>
      <c r="AB12" s="36">
        <v>0.3</v>
      </c>
      <c r="AC12" s="36">
        <v>0.2</v>
      </c>
      <c r="AD12" s="36">
        <v>0.01</v>
      </c>
      <c r="AE12" s="36">
        <v>0.41</v>
      </c>
      <c r="AF12" s="36">
        <v>0.48</v>
      </c>
      <c r="AG12" s="36">
        <v>0.28999999999999998</v>
      </c>
      <c r="AH12" s="36">
        <v>0.09</v>
      </c>
      <c r="AI12" s="36">
        <v>0.4</v>
      </c>
      <c r="AJ12" s="36">
        <v>0.34</v>
      </c>
      <c r="AK12" s="36">
        <v>0.3</v>
      </c>
    </row>
    <row r="13" spans="1:37" ht="20.100000000000001" customHeight="1" x14ac:dyDescent="0.25">
      <c r="A13" s="31">
        <v>50</v>
      </c>
      <c r="B13" s="32">
        <v>217</v>
      </c>
      <c r="C13" s="32">
        <v>130</v>
      </c>
      <c r="D13" s="32">
        <v>87</v>
      </c>
      <c r="E13" s="32">
        <v>52</v>
      </c>
      <c r="F13" s="32">
        <v>30</v>
      </c>
      <c r="G13" s="32">
        <v>41</v>
      </c>
      <c r="H13" s="32">
        <v>36</v>
      </c>
      <c r="I13" s="32">
        <v>58</v>
      </c>
      <c r="J13" s="32">
        <v>78</v>
      </c>
      <c r="K13" s="32">
        <v>75</v>
      </c>
      <c r="L13" s="32">
        <v>64</v>
      </c>
      <c r="M13" s="32">
        <v>41</v>
      </c>
      <c r="N13" s="32">
        <v>38</v>
      </c>
      <c r="O13" s="32">
        <v>35</v>
      </c>
      <c r="P13" s="32">
        <v>58</v>
      </c>
      <c r="Q13" s="32">
        <v>46</v>
      </c>
      <c r="R13" s="32">
        <v>91</v>
      </c>
      <c r="S13" s="32">
        <v>17</v>
      </c>
      <c r="T13" s="32">
        <v>29</v>
      </c>
      <c r="U13" s="32">
        <v>26</v>
      </c>
      <c r="V13" s="32">
        <v>32</v>
      </c>
      <c r="W13" s="32">
        <v>1</v>
      </c>
      <c r="X13" s="32">
        <v>0</v>
      </c>
      <c r="Y13" s="32">
        <v>4</v>
      </c>
      <c r="Z13" s="32">
        <v>1</v>
      </c>
      <c r="AA13" s="32">
        <v>2</v>
      </c>
      <c r="AB13" s="32">
        <v>0</v>
      </c>
      <c r="AC13" s="32">
        <v>14</v>
      </c>
      <c r="AD13" s="32">
        <v>43</v>
      </c>
      <c r="AE13" s="32">
        <v>130</v>
      </c>
      <c r="AF13" s="32">
        <v>34</v>
      </c>
      <c r="AG13" s="32">
        <v>10</v>
      </c>
      <c r="AH13" s="32">
        <v>56</v>
      </c>
      <c r="AI13" s="32">
        <v>140</v>
      </c>
      <c r="AJ13" s="32">
        <v>18</v>
      </c>
      <c r="AK13" s="32">
        <v>2</v>
      </c>
    </row>
    <row r="14" spans="1:37" ht="20.100000000000001" customHeight="1" x14ac:dyDescent="0.25">
      <c r="A14" s="49">
        <v>0.5</v>
      </c>
      <c r="B14" s="36">
        <v>0.21</v>
      </c>
      <c r="C14" s="36">
        <v>0.25</v>
      </c>
      <c r="D14" s="36">
        <v>0.17</v>
      </c>
      <c r="E14" s="36">
        <v>0.19</v>
      </c>
      <c r="F14" s="36">
        <v>0.17</v>
      </c>
      <c r="G14" s="36">
        <v>0.22</v>
      </c>
      <c r="H14" s="36">
        <v>0.2</v>
      </c>
      <c r="I14" s="36">
        <v>0.25</v>
      </c>
      <c r="J14" s="36">
        <v>0.19</v>
      </c>
      <c r="K14" s="36">
        <v>0.2</v>
      </c>
      <c r="L14" s="36">
        <v>0.23</v>
      </c>
      <c r="M14" s="36">
        <v>0.17</v>
      </c>
      <c r="N14" s="36">
        <v>0.15</v>
      </c>
      <c r="O14" s="36">
        <v>0.24</v>
      </c>
      <c r="P14" s="36">
        <v>0.23</v>
      </c>
      <c r="Q14" s="36">
        <v>0.27</v>
      </c>
      <c r="R14" s="36">
        <v>0.37</v>
      </c>
      <c r="S14" s="36">
        <v>0.08</v>
      </c>
      <c r="T14" s="36">
        <v>0.21</v>
      </c>
      <c r="U14" s="36">
        <v>0.21</v>
      </c>
      <c r="V14" s="36">
        <v>0.33</v>
      </c>
      <c r="W14" s="36">
        <v>0.01</v>
      </c>
      <c r="X14" s="36">
        <v>0.01</v>
      </c>
      <c r="Y14" s="36">
        <v>0.25</v>
      </c>
      <c r="Z14" s="36">
        <v>0.06</v>
      </c>
      <c r="AA14" s="36">
        <v>7.0000000000000007E-2</v>
      </c>
      <c r="AB14" s="36">
        <v>0</v>
      </c>
      <c r="AC14" s="36">
        <v>0.28000000000000003</v>
      </c>
      <c r="AD14" s="36">
        <v>0.1</v>
      </c>
      <c r="AE14" s="36">
        <v>0.34</v>
      </c>
      <c r="AF14" s="36">
        <v>0.19</v>
      </c>
      <c r="AG14" s="36">
        <v>0.22</v>
      </c>
      <c r="AH14" s="36">
        <v>0.11</v>
      </c>
      <c r="AI14" s="36">
        <v>0.3</v>
      </c>
      <c r="AJ14" s="36">
        <v>0.28000000000000003</v>
      </c>
      <c r="AK14" s="36">
        <v>0.13</v>
      </c>
    </row>
    <row r="15" spans="1:37" ht="20.100000000000001" customHeight="1" x14ac:dyDescent="0.25">
      <c r="A15" s="31">
        <v>25</v>
      </c>
      <c r="B15" s="32">
        <v>108</v>
      </c>
      <c r="C15" s="32">
        <v>41</v>
      </c>
      <c r="D15" s="32">
        <v>66</v>
      </c>
      <c r="E15" s="32">
        <v>24</v>
      </c>
      <c r="F15" s="32">
        <v>17</v>
      </c>
      <c r="G15" s="32">
        <v>19</v>
      </c>
      <c r="H15" s="32">
        <v>23</v>
      </c>
      <c r="I15" s="32">
        <v>25</v>
      </c>
      <c r="J15" s="32">
        <v>37</v>
      </c>
      <c r="K15" s="32">
        <v>38</v>
      </c>
      <c r="L15" s="32">
        <v>33</v>
      </c>
      <c r="M15" s="32">
        <v>33</v>
      </c>
      <c r="N15" s="32">
        <v>24</v>
      </c>
      <c r="O15" s="32">
        <v>12</v>
      </c>
      <c r="P15" s="32">
        <v>22</v>
      </c>
      <c r="Q15" s="32">
        <v>17</v>
      </c>
      <c r="R15" s="32">
        <v>13</v>
      </c>
      <c r="S15" s="32">
        <v>29</v>
      </c>
      <c r="T15" s="32">
        <v>5</v>
      </c>
      <c r="U15" s="32">
        <v>21</v>
      </c>
      <c r="V15" s="32">
        <v>10</v>
      </c>
      <c r="W15" s="32">
        <v>10</v>
      </c>
      <c r="X15" s="32">
        <v>4</v>
      </c>
      <c r="Y15" s="32">
        <v>0</v>
      </c>
      <c r="Z15" s="32">
        <v>2</v>
      </c>
      <c r="AA15" s="32">
        <v>3</v>
      </c>
      <c r="AB15" s="32">
        <v>5</v>
      </c>
      <c r="AC15" s="32">
        <v>6</v>
      </c>
      <c r="AD15" s="32">
        <v>69</v>
      </c>
      <c r="AE15" s="32">
        <v>26</v>
      </c>
      <c r="AF15" s="32">
        <v>10</v>
      </c>
      <c r="AG15" s="32">
        <v>3</v>
      </c>
      <c r="AH15" s="32">
        <v>74</v>
      </c>
      <c r="AI15" s="32">
        <v>28</v>
      </c>
      <c r="AJ15" s="32">
        <v>6</v>
      </c>
      <c r="AK15" s="32">
        <v>0</v>
      </c>
    </row>
    <row r="16" spans="1:37" ht="20.100000000000001" customHeight="1" x14ac:dyDescent="0.25">
      <c r="A16" s="49">
        <v>0.25</v>
      </c>
      <c r="B16" s="36">
        <v>0.1</v>
      </c>
      <c r="C16" s="36">
        <v>0.08</v>
      </c>
      <c r="D16" s="36">
        <v>0.13</v>
      </c>
      <c r="E16" s="36">
        <v>0.09</v>
      </c>
      <c r="F16" s="36">
        <v>0.09</v>
      </c>
      <c r="G16" s="36">
        <v>0.1</v>
      </c>
      <c r="H16" s="36">
        <v>0.13</v>
      </c>
      <c r="I16" s="36">
        <v>0.11</v>
      </c>
      <c r="J16" s="36">
        <v>0.09</v>
      </c>
      <c r="K16" s="36">
        <v>0.1</v>
      </c>
      <c r="L16" s="36">
        <v>0.12</v>
      </c>
      <c r="M16" s="36">
        <v>0.14000000000000001</v>
      </c>
      <c r="N16" s="36">
        <v>0.1</v>
      </c>
      <c r="O16" s="36">
        <v>0.08</v>
      </c>
      <c r="P16" s="36">
        <v>0.09</v>
      </c>
      <c r="Q16" s="36">
        <v>0.1</v>
      </c>
      <c r="R16" s="36">
        <v>0.05</v>
      </c>
      <c r="S16" s="36">
        <v>0.14000000000000001</v>
      </c>
      <c r="T16" s="36">
        <v>0.04</v>
      </c>
      <c r="U16" s="36">
        <v>0.17</v>
      </c>
      <c r="V16" s="36">
        <v>0.1</v>
      </c>
      <c r="W16" s="36">
        <v>0.11</v>
      </c>
      <c r="X16" s="36">
        <v>0.12</v>
      </c>
      <c r="Y16" s="36">
        <v>0</v>
      </c>
      <c r="Z16" s="36">
        <v>0.13</v>
      </c>
      <c r="AA16" s="36">
        <v>0.11</v>
      </c>
      <c r="AB16" s="36">
        <v>0.44</v>
      </c>
      <c r="AC16" s="36">
        <v>0.12</v>
      </c>
      <c r="AD16" s="36">
        <v>0.16</v>
      </c>
      <c r="AE16" s="36">
        <v>7.0000000000000007E-2</v>
      </c>
      <c r="AF16" s="36">
        <v>0.05</v>
      </c>
      <c r="AG16" s="36">
        <v>0.06</v>
      </c>
      <c r="AH16" s="36">
        <v>0.15</v>
      </c>
      <c r="AI16" s="36">
        <v>0.06</v>
      </c>
      <c r="AJ16" s="36">
        <v>0.09</v>
      </c>
      <c r="AK16" s="36">
        <v>0.03</v>
      </c>
    </row>
    <row r="17" spans="1:37" ht="20.100000000000001" customHeight="1" x14ac:dyDescent="0.25">
      <c r="A17" s="31">
        <v>100</v>
      </c>
      <c r="B17" s="32">
        <v>59</v>
      </c>
      <c r="C17" s="32">
        <v>39</v>
      </c>
      <c r="D17" s="32">
        <v>20</v>
      </c>
      <c r="E17" s="32">
        <v>15</v>
      </c>
      <c r="F17" s="32">
        <v>20</v>
      </c>
      <c r="G17" s="32">
        <v>6</v>
      </c>
      <c r="H17" s="32">
        <v>10</v>
      </c>
      <c r="I17" s="32">
        <v>8</v>
      </c>
      <c r="J17" s="32">
        <v>31</v>
      </c>
      <c r="K17" s="32">
        <v>22</v>
      </c>
      <c r="L17" s="32">
        <v>7</v>
      </c>
      <c r="M17" s="32">
        <v>23</v>
      </c>
      <c r="N17" s="32">
        <v>14</v>
      </c>
      <c r="O17" s="32">
        <v>7</v>
      </c>
      <c r="P17" s="32">
        <v>9</v>
      </c>
      <c r="Q17" s="32">
        <v>6</v>
      </c>
      <c r="R17" s="32">
        <v>18</v>
      </c>
      <c r="S17" s="32">
        <v>0</v>
      </c>
      <c r="T17" s="32">
        <v>19</v>
      </c>
      <c r="U17" s="32">
        <v>0</v>
      </c>
      <c r="V17" s="32">
        <v>2</v>
      </c>
      <c r="W17" s="32">
        <v>0</v>
      </c>
      <c r="X17" s="32">
        <v>15</v>
      </c>
      <c r="Y17" s="32">
        <v>3</v>
      </c>
      <c r="Z17" s="32">
        <v>0</v>
      </c>
      <c r="AA17" s="32">
        <v>0</v>
      </c>
      <c r="AB17" s="32">
        <v>0</v>
      </c>
      <c r="AC17" s="32">
        <v>2</v>
      </c>
      <c r="AD17" s="32">
        <v>0</v>
      </c>
      <c r="AE17" s="32">
        <v>24</v>
      </c>
      <c r="AF17" s="32">
        <v>31</v>
      </c>
      <c r="AG17" s="32">
        <v>3</v>
      </c>
      <c r="AH17" s="32">
        <v>11</v>
      </c>
      <c r="AI17" s="32">
        <v>37</v>
      </c>
      <c r="AJ17" s="32">
        <v>5</v>
      </c>
      <c r="AK17" s="32">
        <v>5</v>
      </c>
    </row>
    <row r="18" spans="1:37" ht="20.100000000000001" customHeight="1" x14ac:dyDescent="0.25">
      <c r="A18" s="49">
        <v>1</v>
      </c>
      <c r="B18" s="36">
        <v>0.06</v>
      </c>
      <c r="C18" s="36">
        <v>7.0000000000000007E-2</v>
      </c>
      <c r="D18" s="36">
        <v>0.04</v>
      </c>
      <c r="E18" s="36">
        <v>0.06</v>
      </c>
      <c r="F18" s="36">
        <v>0.11</v>
      </c>
      <c r="G18" s="36">
        <v>0.03</v>
      </c>
      <c r="H18" s="36">
        <v>0.05</v>
      </c>
      <c r="I18" s="36">
        <v>0.04</v>
      </c>
      <c r="J18" s="36">
        <v>0.08</v>
      </c>
      <c r="K18" s="36">
        <v>0.06</v>
      </c>
      <c r="L18" s="36">
        <v>0.02</v>
      </c>
      <c r="M18" s="36">
        <v>0.09</v>
      </c>
      <c r="N18" s="36">
        <v>0.06</v>
      </c>
      <c r="O18" s="36">
        <v>0.05</v>
      </c>
      <c r="P18" s="36">
        <v>0.04</v>
      </c>
      <c r="Q18" s="36">
        <v>0.03</v>
      </c>
      <c r="R18" s="36">
        <v>7.0000000000000007E-2</v>
      </c>
      <c r="S18" s="36">
        <v>0</v>
      </c>
      <c r="T18" s="36">
        <v>0.14000000000000001</v>
      </c>
      <c r="U18" s="36">
        <v>0</v>
      </c>
      <c r="V18" s="36">
        <v>0.02</v>
      </c>
      <c r="W18" s="36">
        <v>0</v>
      </c>
      <c r="X18" s="36">
        <v>0.49</v>
      </c>
      <c r="Y18" s="36">
        <v>0.22</v>
      </c>
      <c r="Z18" s="36">
        <v>0</v>
      </c>
      <c r="AA18" s="36">
        <v>0</v>
      </c>
      <c r="AB18" s="36">
        <v>0</v>
      </c>
      <c r="AC18" s="36">
        <v>0.05</v>
      </c>
      <c r="AD18" s="36">
        <v>0</v>
      </c>
      <c r="AE18" s="36">
        <v>0.06</v>
      </c>
      <c r="AF18" s="36">
        <v>0.17</v>
      </c>
      <c r="AG18" s="36">
        <v>0.08</v>
      </c>
      <c r="AH18" s="36">
        <v>0.02</v>
      </c>
      <c r="AI18" s="36">
        <v>0.08</v>
      </c>
      <c r="AJ18" s="36">
        <v>0.08</v>
      </c>
      <c r="AK18" s="36">
        <v>0.34</v>
      </c>
    </row>
    <row r="19" spans="1:37" ht="20.100000000000001" customHeight="1" x14ac:dyDescent="0.25">
      <c r="A19" s="31">
        <v>30</v>
      </c>
      <c r="B19" s="32">
        <v>32</v>
      </c>
      <c r="C19" s="32">
        <v>19</v>
      </c>
      <c r="D19" s="32">
        <v>13</v>
      </c>
      <c r="E19" s="32">
        <v>12</v>
      </c>
      <c r="F19" s="32">
        <v>4</v>
      </c>
      <c r="G19" s="32">
        <v>3</v>
      </c>
      <c r="H19" s="32">
        <v>4</v>
      </c>
      <c r="I19" s="32">
        <v>9</v>
      </c>
      <c r="J19" s="32">
        <v>11</v>
      </c>
      <c r="K19" s="32">
        <v>10</v>
      </c>
      <c r="L19" s="32">
        <v>12</v>
      </c>
      <c r="M19" s="32">
        <v>6</v>
      </c>
      <c r="N19" s="32">
        <v>6</v>
      </c>
      <c r="O19" s="32">
        <v>3</v>
      </c>
      <c r="P19" s="32">
        <v>6</v>
      </c>
      <c r="Q19" s="32">
        <v>10</v>
      </c>
      <c r="R19" s="32">
        <v>7</v>
      </c>
      <c r="S19" s="32">
        <v>6</v>
      </c>
      <c r="T19" s="32">
        <v>4</v>
      </c>
      <c r="U19" s="32">
        <v>5</v>
      </c>
      <c r="V19" s="32">
        <v>4</v>
      </c>
      <c r="W19" s="32">
        <v>3</v>
      </c>
      <c r="X19" s="32">
        <v>0</v>
      </c>
      <c r="Y19" s="32">
        <v>0</v>
      </c>
      <c r="Z19" s="32">
        <v>1</v>
      </c>
      <c r="AA19" s="32">
        <v>0</v>
      </c>
      <c r="AB19" s="32">
        <v>0</v>
      </c>
      <c r="AC19" s="32">
        <v>2</v>
      </c>
      <c r="AD19" s="32">
        <v>15</v>
      </c>
      <c r="AE19" s="32">
        <v>13</v>
      </c>
      <c r="AF19" s="32">
        <v>5</v>
      </c>
      <c r="AG19" s="32">
        <v>1</v>
      </c>
      <c r="AH19" s="32">
        <v>17</v>
      </c>
      <c r="AI19" s="32">
        <v>14</v>
      </c>
      <c r="AJ19" s="32">
        <v>1</v>
      </c>
      <c r="AK19" s="32">
        <v>0</v>
      </c>
    </row>
    <row r="20" spans="1:37" ht="20.100000000000001" customHeight="1" x14ac:dyDescent="0.25">
      <c r="A20" s="49">
        <v>0.3</v>
      </c>
      <c r="B20" s="36">
        <v>0.02</v>
      </c>
      <c r="C20" s="36">
        <v>0.04</v>
      </c>
      <c r="D20" s="36">
        <v>0.03</v>
      </c>
      <c r="E20" s="36">
        <v>0.04</v>
      </c>
      <c r="F20" s="36">
        <v>0.02</v>
      </c>
      <c r="G20" s="36">
        <v>0.02</v>
      </c>
      <c r="H20" s="36">
        <v>0.02</v>
      </c>
      <c r="I20" s="36">
        <v>0.04</v>
      </c>
      <c r="J20" s="36">
        <v>0.03</v>
      </c>
      <c r="K20" s="36">
        <v>0.03</v>
      </c>
      <c r="L20" s="36">
        <v>0.04</v>
      </c>
      <c r="M20" s="36">
        <v>0.02</v>
      </c>
      <c r="N20" s="36">
        <v>0.03</v>
      </c>
      <c r="O20" s="36">
        <v>0.02</v>
      </c>
      <c r="P20" s="36">
        <v>0.03</v>
      </c>
      <c r="Q20" s="36">
        <v>0.06</v>
      </c>
      <c r="R20" s="36">
        <v>0.03</v>
      </c>
      <c r="S20" s="36">
        <v>0.03</v>
      </c>
      <c r="T20" s="36">
        <v>0.03</v>
      </c>
      <c r="U20" s="36">
        <v>0.04</v>
      </c>
      <c r="V20" s="36">
        <v>0.04</v>
      </c>
      <c r="W20" s="36">
        <v>0.03</v>
      </c>
      <c r="X20" s="36">
        <v>0</v>
      </c>
      <c r="Y20" s="36">
        <v>0</v>
      </c>
      <c r="Z20" s="36">
        <v>0.08</v>
      </c>
      <c r="AA20" s="36">
        <v>0</v>
      </c>
      <c r="AB20" s="36">
        <v>0</v>
      </c>
      <c r="AC20" s="36">
        <v>0.04</v>
      </c>
      <c r="AD20" s="36">
        <v>0.03</v>
      </c>
      <c r="AE20" s="36">
        <v>0.03</v>
      </c>
      <c r="AF20" s="36">
        <v>0.03</v>
      </c>
      <c r="AG20" s="36">
        <v>0.01</v>
      </c>
      <c r="AH20" s="36">
        <v>0.03</v>
      </c>
      <c r="AI20" s="36">
        <v>0.03</v>
      </c>
      <c r="AJ20" s="36">
        <v>0.01</v>
      </c>
      <c r="AK20" s="36">
        <v>0.03</v>
      </c>
    </row>
    <row r="21" spans="1:37" x14ac:dyDescent="0.25">
      <c r="B21" s="1">
        <f>((B10)+(B12)+(B14)+(B16)+(B18)+(B20))</f>
        <v>1</v>
      </c>
    </row>
  </sheetData>
  <sheetProtection algorithmName="SHA-512" hashValue="HlA7bHBUejfD40Hx9E9R1lTeaVohLX/V5dTAC580rWVWrR12vmH3SIDd3QcUOzauoLnaWAyykJzLsT3KhyjGsQ==" saltValue="8pgC9wacNMCsyufcSS+dcw=="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K21"/>
  <sheetViews>
    <sheetView showGridLines="0" workbookViewId="0"/>
  </sheetViews>
  <sheetFormatPr defaultColWidth="10.85546875" defaultRowHeight="15" x14ac:dyDescent="0.25"/>
  <cols>
    <col min="1" max="1" width="55.4257812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14" customHeight="1" x14ac:dyDescent="0.35">
      <c r="A3" s="95" t="s">
        <v>506</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7.5"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1049</v>
      </c>
      <c r="C7" s="34">
        <v>528</v>
      </c>
      <c r="D7" s="34">
        <v>521</v>
      </c>
      <c r="E7" s="34">
        <v>269</v>
      </c>
      <c r="F7" s="34">
        <v>178</v>
      </c>
      <c r="G7" s="34">
        <v>182</v>
      </c>
      <c r="H7" s="34">
        <v>184</v>
      </c>
      <c r="I7" s="34">
        <v>233</v>
      </c>
      <c r="J7" s="34">
        <v>402</v>
      </c>
      <c r="K7" s="34">
        <v>373</v>
      </c>
      <c r="L7" s="34">
        <v>275</v>
      </c>
      <c r="M7" s="34">
        <v>243</v>
      </c>
      <c r="N7" s="34">
        <v>243</v>
      </c>
      <c r="O7" s="34">
        <v>148</v>
      </c>
      <c r="P7" s="34">
        <v>249</v>
      </c>
      <c r="Q7" s="34">
        <v>168</v>
      </c>
      <c r="R7" s="34">
        <v>245</v>
      </c>
      <c r="S7" s="34">
        <v>204</v>
      </c>
      <c r="T7" s="34">
        <v>137</v>
      </c>
      <c r="U7" s="34">
        <v>128</v>
      </c>
      <c r="V7" s="34">
        <v>99</v>
      </c>
      <c r="W7" s="34">
        <v>89</v>
      </c>
      <c r="X7" s="34">
        <v>30</v>
      </c>
      <c r="Y7" s="34">
        <v>14</v>
      </c>
      <c r="Z7" s="34">
        <v>16</v>
      </c>
      <c r="AA7" s="34">
        <v>30</v>
      </c>
      <c r="AB7" s="34">
        <v>11</v>
      </c>
      <c r="AC7" s="34">
        <v>49</v>
      </c>
      <c r="AD7" s="34">
        <v>445</v>
      </c>
      <c r="AE7" s="34">
        <v>383</v>
      </c>
      <c r="AF7" s="34">
        <v>177</v>
      </c>
      <c r="AG7" s="34">
        <v>45</v>
      </c>
      <c r="AH7" s="34">
        <v>505</v>
      </c>
      <c r="AI7" s="34">
        <v>466</v>
      </c>
      <c r="AJ7" s="34">
        <v>65</v>
      </c>
      <c r="AK7" s="34">
        <v>14</v>
      </c>
    </row>
    <row r="8" spans="1:37" ht="20.100000000000001" customHeight="1" x14ac:dyDescent="0.25">
      <c r="A8" s="50" t="s">
        <v>488</v>
      </c>
      <c r="B8" s="51">
        <f>100*(($A$10*B10)+($A$12*B12)+($A$14*B14)+($A$16*B16)+($A$18*B18)+($A$20*B20))</f>
        <v>34.500000000000007</v>
      </c>
      <c r="C8" s="51">
        <f t="shared" ref="C8:AK8" si="0">100*(($A$10*C10)+($A$12*C12)+($A$14*C14)+($A$16*C16)+($A$18*C18)+($A$20*C20))</f>
        <v>41.400000000000006</v>
      </c>
      <c r="D8" s="51">
        <f t="shared" si="0"/>
        <v>27.3</v>
      </c>
      <c r="E8" s="51">
        <f t="shared" si="0"/>
        <v>31.200000000000006</v>
      </c>
      <c r="F8" s="51">
        <f t="shared" si="0"/>
        <v>40.700000000000003</v>
      </c>
      <c r="G8" s="51">
        <f t="shared" si="0"/>
        <v>34.85</v>
      </c>
      <c r="H8" s="51">
        <f t="shared" si="0"/>
        <v>36.050000000000004</v>
      </c>
      <c r="I8" s="51">
        <f t="shared" si="0"/>
        <v>33.850000000000009</v>
      </c>
      <c r="J8" s="51">
        <f t="shared" si="0"/>
        <v>35.800000000000004</v>
      </c>
      <c r="K8" s="51">
        <f t="shared" si="0"/>
        <v>33.100000000000009</v>
      </c>
      <c r="L8" s="51">
        <f t="shared" si="0"/>
        <v>36.300000000000011</v>
      </c>
      <c r="M8" s="51">
        <f t="shared" si="0"/>
        <v>39.199999999999996</v>
      </c>
      <c r="N8" s="51">
        <f t="shared" si="0"/>
        <v>30.800000000000004</v>
      </c>
      <c r="O8" s="51">
        <f t="shared" si="0"/>
        <v>30.3</v>
      </c>
      <c r="P8" s="51">
        <f t="shared" si="0"/>
        <v>31.950000000000006</v>
      </c>
      <c r="Q8" s="51">
        <f t="shared" si="0"/>
        <v>42.849999999999994</v>
      </c>
      <c r="R8" s="51">
        <f t="shared" si="0"/>
        <v>54.399999999999991</v>
      </c>
      <c r="S8" s="51">
        <f t="shared" si="0"/>
        <v>6.4</v>
      </c>
      <c r="T8" s="51">
        <f t="shared" si="0"/>
        <v>54.05</v>
      </c>
      <c r="U8" s="51">
        <f t="shared" si="0"/>
        <v>17.299999999999997</v>
      </c>
      <c r="V8" s="51">
        <f t="shared" si="0"/>
        <v>54.65</v>
      </c>
      <c r="W8" s="51">
        <f t="shared" si="0"/>
        <v>8.15</v>
      </c>
      <c r="X8" s="51">
        <f t="shared" si="0"/>
        <v>61.1</v>
      </c>
      <c r="Y8" s="51">
        <f t="shared" si="0"/>
        <v>71</v>
      </c>
      <c r="Z8" s="51">
        <f t="shared" si="0"/>
        <v>30.25</v>
      </c>
      <c r="AA8" s="51">
        <f t="shared" si="0"/>
        <v>28.250000000000004</v>
      </c>
      <c r="AB8" s="51">
        <f t="shared" si="0"/>
        <v>35.050000000000004</v>
      </c>
      <c r="AC8" s="51">
        <f t="shared" si="0"/>
        <v>35.750000000000007</v>
      </c>
      <c r="AD8" s="51">
        <f t="shared" si="0"/>
        <v>10</v>
      </c>
      <c r="AE8" s="51">
        <f t="shared" si="0"/>
        <v>54.15</v>
      </c>
      <c r="AF8" s="51">
        <f t="shared" si="0"/>
        <v>53.75</v>
      </c>
      <c r="AG8" s="51">
        <f t="shared" si="0"/>
        <v>42.449999999999996</v>
      </c>
      <c r="AH8" s="51">
        <f t="shared" si="0"/>
        <v>16.3</v>
      </c>
      <c r="AI8" s="51">
        <f t="shared" si="0"/>
        <v>52.350000000000009</v>
      </c>
      <c r="AJ8" s="51">
        <f t="shared" si="0"/>
        <v>39.549999999999997</v>
      </c>
      <c r="AK8" s="51">
        <f t="shared" si="0"/>
        <v>55.150000000000013</v>
      </c>
    </row>
    <row r="9" spans="1:37" ht="20.100000000000001" customHeight="1" x14ac:dyDescent="0.25">
      <c r="A9" s="31">
        <v>0</v>
      </c>
      <c r="B9" s="32">
        <v>386</v>
      </c>
      <c r="C9" s="32">
        <v>140</v>
      </c>
      <c r="D9" s="32">
        <v>246</v>
      </c>
      <c r="E9" s="32">
        <v>102</v>
      </c>
      <c r="F9" s="32">
        <v>60</v>
      </c>
      <c r="G9" s="32">
        <v>70</v>
      </c>
      <c r="H9" s="32">
        <v>68</v>
      </c>
      <c r="I9" s="32">
        <v>85</v>
      </c>
      <c r="J9" s="32">
        <v>148</v>
      </c>
      <c r="K9" s="32">
        <v>146</v>
      </c>
      <c r="L9" s="32">
        <v>93</v>
      </c>
      <c r="M9" s="32">
        <v>71</v>
      </c>
      <c r="N9" s="32">
        <v>103</v>
      </c>
      <c r="O9" s="32">
        <v>64</v>
      </c>
      <c r="P9" s="32">
        <v>104</v>
      </c>
      <c r="Q9" s="32">
        <v>44</v>
      </c>
      <c r="R9" s="32">
        <v>26</v>
      </c>
      <c r="S9" s="32">
        <v>165</v>
      </c>
      <c r="T9" s="32">
        <v>8</v>
      </c>
      <c r="U9" s="32">
        <v>70</v>
      </c>
      <c r="V9" s="32">
        <v>5</v>
      </c>
      <c r="W9" s="32">
        <v>70</v>
      </c>
      <c r="X9" s="32">
        <v>3</v>
      </c>
      <c r="Y9" s="32">
        <v>0</v>
      </c>
      <c r="Z9" s="32">
        <v>6</v>
      </c>
      <c r="AA9" s="32">
        <v>16</v>
      </c>
      <c r="AB9" s="32">
        <v>3</v>
      </c>
      <c r="AC9" s="32">
        <v>15</v>
      </c>
      <c r="AD9" s="32">
        <v>324</v>
      </c>
      <c r="AE9" s="32">
        <v>38</v>
      </c>
      <c r="AF9" s="32">
        <v>13</v>
      </c>
      <c r="AG9" s="32">
        <v>11</v>
      </c>
      <c r="AH9" s="32">
        <v>312</v>
      </c>
      <c r="AI9" s="32">
        <v>58</v>
      </c>
      <c r="AJ9" s="32">
        <v>14</v>
      </c>
      <c r="AK9" s="32">
        <v>2</v>
      </c>
    </row>
    <row r="10" spans="1:37" ht="20.100000000000001" customHeight="1" x14ac:dyDescent="0.25">
      <c r="A10" s="49">
        <v>0</v>
      </c>
      <c r="B10" s="36">
        <v>0.37</v>
      </c>
      <c r="C10" s="36">
        <v>0.26</v>
      </c>
      <c r="D10" s="36">
        <v>0.47</v>
      </c>
      <c r="E10" s="36">
        <v>0.38</v>
      </c>
      <c r="F10" s="36">
        <v>0.34</v>
      </c>
      <c r="G10" s="36">
        <v>0.38</v>
      </c>
      <c r="H10" s="36">
        <v>0.37</v>
      </c>
      <c r="I10" s="36">
        <v>0.37</v>
      </c>
      <c r="J10" s="36">
        <v>0.37</v>
      </c>
      <c r="K10" s="36">
        <v>0.39</v>
      </c>
      <c r="L10" s="36">
        <v>0.34</v>
      </c>
      <c r="M10" s="36">
        <v>0.28999999999999998</v>
      </c>
      <c r="N10" s="36">
        <v>0.42</v>
      </c>
      <c r="O10" s="36">
        <v>0.43</v>
      </c>
      <c r="P10" s="36">
        <v>0.42</v>
      </c>
      <c r="Q10" s="36">
        <v>0.26</v>
      </c>
      <c r="R10" s="36">
        <v>0.11</v>
      </c>
      <c r="S10" s="36">
        <v>0.81</v>
      </c>
      <c r="T10" s="36">
        <v>0.06</v>
      </c>
      <c r="U10" s="36">
        <v>0.55000000000000004</v>
      </c>
      <c r="V10" s="36">
        <v>0.05</v>
      </c>
      <c r="W10" s="36">
        <v>0.78</v>
      </c>
      <c r="X10" s="36">
        <v>0.09</v>
      </c>
      <c r="Y10" s="36">
        <v>0</v>
      </c>
      <c r="Z10" s="36">
        <v>0.4</v>
      </c>
      <c r="AA10" s="36">
        <v>0.53</v>
      </c>
      <c r="AB10" s="36">
        <v>0.26</v>
      </c>
      <c r="AC10" s="36">
        <v>0.31</v>
      </c>
      <c r="AD10" s="36">
        <v>0.73</v>
      </c>
      <c r="AE10" s="36">
        <v>0.1</v>
      </c>
      <c r="AF10" s="36">
        <v>7.0000000000000007E-2</v>
      </c>
      <c r="AG10" s="36">
        <v>0.25</v>
      </c>
      <c r="AH10" s="36">
        <v>0.62</v>
      </c>
      <c r="AI10" s="36">
        <v>0.12</v>
      </c>
      <c r="AJ10" s="36">
        <v>0.22</v>
      </c>
      <c r="AK10" s="36">
        <v>0.15</v>
      </c>
    </row>
    <row r="11" spans="1:37" ht="20.100000000000001" customHeight="1" x14ac:dyDescent="0.25">
      <c r="A11" s="31">
        <v>75</v>
      </c>
      <c r="B11" s="32">
        <v>229</v>
      </c>
      <c r="C11" s="32">
        <v>142</v>
      </c>
      <c r="D11" s="32">
        <v>87</v>
      </c>
      <c r="E11" s="32">
        <v>38</v>
      </c>
      <c r="F11" s="32">
        <v>57</v>
      </c>
      <c r="G11" s="32">
        <v>47</v>
      </c>
      <c r="H11" s="32">
        <v>37</v>
      </c>
      <c r="I11" s="32">
        <v>50</v>
      </c>
      <c r="J11" s="32">
        <v>95</v>
      </c>
      <c r="K11" s="32">
        <v>75</v>
      </c>
      <c r="L11" s="32">
        <v>60</v>
      </c>
      <c r="M11" s="32">
        <v>60</v>
      </c>
      <c r="N11" s="32">
        <v>50</v>
      </c>
      <c r="O11" s="32">
        <v>17</v>
      </c>
      <c r="P11" s="32">
        <v>54</v>
      </c>
      <c r="Q11" s="32">
        <v>48</v>
      </c>
      <c r="R11" s="32">
        <v>87</v>
      </c>
      <c r="S11" s="32">
        <v>0</v>
      </c>
      <c r="T11" s="32">
        <v>57</v>
      </c>
      <c r="U11" s="32">
        <v>3</v>
      </c>
      <c r="V11" s="32">
        <v>36</v>
      </c>
      <c r="W11" s="32">
        <v>2</v>
      </c>
      <c r="X11" s="32">
        <v>16</v>
      </c>
      <c r="Y11" s="32">
        <v>5</v>
      </c>
      <c r="Z11" s="32">
        <v>4</v>
      </c>
      <c r="AA11" s="32">
        <v>7</v>
      </c>
      <c r="AB11" s="32">
        <v>3</v>
      </c>
      <c r="AC11" s="32">
        <v>10</v>
      </c>
      <c r="AD11" s="32">
        <v>3</v>
      </c>
      <c r="AE11" s="32">
        <v>137</v>
      </c>
      <c r="AF11" s="32">
        <v>75</v>
      </c>
      <c r="AG11" s="32">
        <v>14</v>
      </c>
      <c r="AH11" s="32">
        <v>37</v>
      </c>
      <c r="AI11" s="32">
        <v>173</v>
      </c>
      <c r="AJ11" s="32">
        <v>14</v>
      </c>
      <c r="AK11" s="32">
        <v>6</v>
      </c>
    </row>
    <row r="12" spans="1:37" ht="20.100000000000001" customHeight="1" x14ac:dyDescent="0.25">
      <c r="A12" s="49">
        <v>0.75</v>
      </c>
      <c r="B12" s="36">
        <v>0.22</v>
      </c>
      <c r="C12" s="36">
        <v>0.27</v>
      </c>
      <c r="D12" s="36">
        <v>0.17</v>
      </c>
      <c r="E12" s="36">
        <v>0.14000000000000001</v>
      </c>
      <c r="F12" s="36">
        <v>0.32</v>
      </c>
      <c r="G12" s="36">
        <v>0.26</v>
      </c>
      <c r="H12" s="36">
        <v>0.2</v>
      </c>
      <c r="I12" s="36">
        <v>0.22</v>
      </c>
      <c r="J12" s="36">
        <v>0.24</v>
      </c>
      <c r="K12" s="36">
        <v>0.2</v>
      </c>
      <c r="L12" s="36">
        <v>0.22</v>
      </c>
      <c r="M12" s="36">
        <v>0.25</v>
      </c>
      <c r="N12" s="36">
        <v>0.21</v>
      </c>
      <c r="O12" s="36">
        <v>0.11</v>
      </c>
      <c r="P12" s="36">
        <v>0.22</v>
      </c>
      <c r="Q12" s="36">
        <v>0.28999999999999998</v>
      </c>
      <c r="R12" s="36">
        <v>0.35</v>
      </c>
      <c r="S12" s="36">
        <v>0</v>
      </c>
      <c r="T12" s="36">
        <v>0.42</v>
      </c>
      <c r="U12" s="36">
        <v>0.02</v>
      </c>
      <c r="V12" s="36">
        <v>0.37</v>
      </c>
      <c r="W12" s="36">
        <v>0.02</v>
      </c>
      <c r="X12" s="36">
        <v>0.54</v>
      </c>
      <c r="Y12" s="36">
        <v>0.34</v>
      </c>
      <c r="Z12" s="36">
        <v>0.25</v>
      </c>
      <c r="AA12" s="36">
        <v>0.24</v>
      </c>
      <c r="AB12" s="36">
        <v>0.26</v>
      </c>
      <c r="AC12" s="36">
        <v>0.21</v>
      </c>
      <c r="AD12" s="36">
        <v>0.01</v>
      </c>
      <c r="AE12" s="36">
        <v>0.36</v>
      </c>
      <c r="AF12" s="36">
        <v>0.42</v>
      </c>
      <c r="AG12" s="36">
        <v>0.32</v>
      </c>
      <c r="AH12" s="36">
        <v>7.0000000000000007E-2</v>
      </c>
      <c r="AI12" s="36">
        <v>0.37</v>
      </c>
      <c r="AJ12" s="36">
        <v>0.21</v>
      </c>
      <c r="AK12" s="36">
        <v>0.38</v>
      </c>
    </row>
    <row r="13" spans="1:37" ht="20.100000000000001" customHeight="1" x14ac:dyDescent="0.25">
      <c r="A13" s="31">
        <v>50</v>
      </c>
      <c r="B13" s="32">
        <v>223</v>
      </c>
      <c r="C13" s="32">
        <v>135</v>
      </c>
      <c r="D13" s="32">
        <v>89</v>
      </c>
      <c r="E13" s="32">
        <v>67</v>
      </c>
      <c r="F13" s="32">
        <v>31</v>
      </c>
      <c r="G13" s="32">
        <v>35</v>
      </c>
      <c r="H13" s="32">
        <v>40</v>
      </c>
      <c r="I13" s="32">
        <v>50</v>
      </c>
      <c r="J13" s="32">
        <v>76</v>
      </c>
      <c r="K13" s="32">
        <v>81</v>
      </c>
      <c r="L13" s="32">
        <v>67</v>
      </c>
      <c r="M13" s="32">
        <v>52</v>
      </c>
      <c r="N13" s="32">
        <v>42</v>
      </c>
      <c r="O13" s="32">
        <v>38</v>
      </c>
      <c r="P13" s="32">
        <v>55</v>
      </c>
      <c r="Q13" s="32">
        <v>36</v>
      </c>
      <c r="R13" s="32">
        <v>69</v>
      </c>
      <c r="S13" s="32">
        <v>12</v>
      </c>
      <c r="T13" s="32">
        <v>41</v>
      </c>
      <c r="U13" s="32">
        <v>24</v>
      </c>
      <c r="V13" s="32">
        <v>41</v>
      </c>
      <c r="W13" s="32">
        <v>4</v>
      </c>
      <c r="X13" s="32">
        <v>7</v>
      </c>
      <c r="Y13" s="32">
        <v>4</v>
      </c>
      <c r="Z13" s="32">
        <v>2</v>
      </c>
      <c r="AA13" s="32">
        <v>5</v>
      </c>
      <c r="AB13" s="32">
        <v>1</v>
      </c>
      <c r="AC13" s="32">
        <v>14</v>
      </c>
      <c r="AD13" s="32">
        <v>41</v>
      </c>
      <c r="AE13" s="32">
        <v>117</v>
      </c>
      <c r="AF13" s="32">
        <v>55</v>
      </c>
      <c r="AG13" s="32">
        <v>11</v>
      </c>
      <c r="AH13" s="32">
        <v>62</v>
      </c>
      <c r="AI13" s="32">
        <v>140</v>
      </c>
      <c r="AJ13" s="32">
        <v>17</v>
      </c>
      <c r="AK13" s="32">
        <v>5</v>
      </c>
    </row>
    <row r="14" spans="1:37" ht="20.100000000000001" customHeight="1" x14ac:dyDescent="0.25">
      <c r="A14" s="49">
        <v>0.5</v>
      </c>
      <c r="B14" s="36">
        <v>0.21</v>
      </c>
      <c r="C14" s="36">
        <v>0.25</v>
      </c>
      <c r="D14" s="36">
        <v>0.17</v>
      </c>
      <c r="E14" s="36">
        <v>0.25</v>
      </c>
      <c r="F14" s="36">
        <v>0.17</v>
      </c>
      <c r="G14" s="36">
        <v>0.19</v>
      </c>
      <c r="H14" s="36">
        <v>0.22</v>
      </c>
      <c r="I14" s="36">
        <v>0.21</v>
      </c>
      <c r="J14" s="36">
        <v>0.19</v>
      </c>
      <c r="K14" s="36">
        <v>0.22</v>
      </c>
      <c r="L14" s="36">
        <v>0.24</v>
      </c>
      <c r="M14" s="36">
        <v>0.21</v>
      </c>
      <c r="N14" s="36">
        <v>0.17</v>
      </c>
      <c r="O14" s="36">
        <v>0.26</v>
      </c>
      <c r="P14" s="36">
        <v>0.22</v>
      </c>
      <c r="Q14" s="36">
        <v>0.21</v>
      </c>
      <c r="R14" s="36">
        <v>0.28000000000000003</v>
      </c>
      <c r="S14" s="36">
        <v>0.06</v>
      </c>
      <c r="T14" s="36">
        <v>0.3</v>
      </c>
      <c r="U14" s="36">
        <v>0.19</v>
      </c>
      <c r="V14" s="36">
        <v>0.42</v>
      </c>
      <c r="W14" s="36">
        <v>0.05</v>
      </c>
      <c r="X14" s="36">
        <v>0.22</v>
      </c>
      <c r="Y14" s="36">
        <v>0.27</v>
      </c>
      <c r="Z14" s="36">
        <v>0.11</v>
      </c>
      <c r="AA14" s="36">
        <v>0.17</v>
      </c>
      <c r="AB14" s="36">
        <v>0.08</v>
      </c>
      <c r="AC14" s="36">
        <v>0.28999999999999998</v>
      </c>
      <c r="AD14" s="36">
        <v>0.09</v>
      </c>
      <c r="AE14" s="36">
        <v>0.3</v>
      </c>
      <c r="AF14" s="36">
        <v>0.31</v>
      </c>
      <c r="AG14" s="36">
        <v>0.24</v>
      </c>
      <c r="AH14" s="36">
        <v>0.12</v>
      </c>
      <c r="AI14" s="36">
        <v>0.3</v>
      </c>
      <c r="AJ14" s="36">
        <v>0.26</v>
      </c>
      <c r="AK14" s="36">
        <v>0.32</v>
      </c>
    </row>
    <row r="15" spans="1:37" ht="20.100000000000001" customHeight="1" x14ac:dyDescent="0.25">
      <c r="A15" s="31">
        <v>25</v>
      </c>
      <c r="B15" s="32">
        <v>126</v>
      </c>
      <c r="C15" s="32">
        <v>46</v>
      </c>
      <c r="D15" s="32">
        <v>80</v>
      </c>
      <c r="E15" s="32">
        <v>44</v>
      </c>
      <c r="F15" s="32">
        <v>15</v>
      </c>
      <c r="G15" s="32">
        <v>24</v>
      </c>
      <c r="H15" s="32">
        <v>16</v>
      </c>
      <c r="I15" s="32">
        <v>26</v>
      </c>
      <c r="J15" s="32">
        <v>42</v>
      </c>
      <c r="K15" s="32">
        <v>51</v>
      </c>
      <c r="L15" s="32">
        <v>33</v>
      </c>
      <c r="M15" s="32">
        <v>37</v>
      </c>
      <c r="N15" s="32">
        <v>28</v>
      </c>
      <c r="O15" s="32">
        <v>13</v>
      </c>
      <c r="P15" s="32">
        <v>23</v>
      </c>
      <c r="Q15" s="32">
        <v>26</v>
      </c>
      <c r="R15" s="32">
        <v>32</v>
      </c>
      <c r="S15" s="32">
        <v>20</v>
      </c>
      <c r="T15" s="32">
        <v>13</v>
      </c>
      <c r="U15" s="32">
        <v>23</v>
      </c>
      <c r="V15" s="32">
        <v>12</v>
      </c>
      <c r="W15" s="32">
        <v>11</v>
      </c>
      <c r="X15" s="32">
        <v>1</v>
      </c>
      <c r="Y15" s="32">
        <v>1</v>
      </c>
      <c r="Z15" s="32">
        <v>4</v>
      </c>
      <c r="AA15" s="32">
        <v>2</v>
      </c>
      <c r="AB15" s="32">
        <v>1</v>
      </c>
      <c r="AC15" s="32">
        <v>6</v>
      </c>
      <c r="AD15" s="32">
        <v>57</v>
      </c>
      <c r="AE15" s="32">
        <v>51</v>
      </c>
      <c r="AF15" s="32">
        <v>13</v>
      </c>
      <c r="AG15" s="32">
        <v>6</v>
      </c>
      <c r="AH15" s="32">
        <v>64</v>
      </c>
      <c r="AI15" s="32">
        <v>55</v>
      </c>
      <c r="AJ15" s="32">
        <v>8</v>
      </c>
      <c r="AK15" s="32">
        <v>0</v>
      </c>
    </row>
    <row r="16" spans="1:37" ht="20.100000000000001" customHeight="1" x14ac:dyDescent="0.25">
      <c r="A16" s="49">
        <v>0.25</v>
      </c>
      <c r="B16" s="36">
        <v>0.12</v>
      </c>
      <c r="C16" s="36">
        <v>0.09</v>
      </c>
      <c r="D16" s="36">
        <v>0.15</v>
      </c>
      <c r="E16" s="36">
        <v>0.16</v>
      </c>
      <c r="F16" s="36">
        <v>0.08</v>
      </c>
      <c r="G16" s="36">
        <v>0.13</v>
      </c>
      <c r="H16" s="36">
        <v>0.09</v>
      </c>
      <c r="I16" s="36">
        <v>0.11</v>
      </c>
      <c r="J16" s="36">
        <v>0.1</v>
      </c>
      <c r="K16" s="36">
        <v>0.14000000000000001</v>
      </c>
      <c r="L16" s="36">
        <v>0.12</v>
      </c>
      <c r="M16" s="36">
        <v>0.15</v>
      </c>
      <c r="N16" s="36">
        <v>0.11</v>
      </c>
      <c r="O16" s="36">
        <v>0.09</v>
      </c>
      <c r="P16" s="36">
        <v>0.09</v>
      </c>
      <c r="Q16" s="36">
        <v>0.16</v>
      </c>
      <c r="R16" s="36">
        <v>0.13</v>
      </c>
      <c r="S16" s="36">
        <v>0.1</v>
      </c>
      <c r="T16" s="36">
        <v>0.09</v>
      </c>
      <c r="U16" s="36">
        <v>0.18</v>
      </c>
      <c r="V16" s="36">
        <v>0.12</v>
      </c>
      <c r="W16" s="36">
        <v>0.13</v>
      </c>
      <c r="X16" s="36">
        <v>0.04</v>
      </c>
      <c r="Y16" s="36">
        <v>0.08</v>
      </c>
      <c r="Z16" s="36">
        <v>0.24</v>
      </c>
      <c r="AA16" s="36">
        <v>7.0000000000000007E-2</v>
      </c>
      <c r="AB16" s="36">
        <v>0.09</v>
      </c>
      <c r="AC16" s="36">
        <v>0.12</v>
      </c>
      <c r="AD16" s="36">
        <v>0.13</v>
      </c>
      <c r="AE16" s="36">
        <v>0.13</v>
      </c>
      <c r="AF16" s="36">
        <v>7.0000000000000007E-2</v>
      </c>
      <c r="AG16" s="36">
        <v>0.13</v>
      </c>
      <c r="AH16" s="36">
        <v>0.13</v>
      </c>
      <c r="AI16" s="36">
        <v>0.12</v>
      </c>
      <c r="AJ16" s="36">
        <v>0.12</v>
      </c>
      <c r="AK16" s="36">
        <v>0.03</v>
      </c>
    </row>
    <row r="17" spans="1:37" ht="20.100000000000001" customHeight="1" x14ac:dyDescent="0.25">
      <c r="A17" s="31">
        <v>30</v>
      </c>
      <c r="B17" s="32">
        <v>49</v>
      </c>
      <c r="C17" s="32">
        <v>42</v>
      </c>
      <c r="D17" s="32">
        <v>7</v>
      </c>
      <c r="E17" s="32">
        <v>11</v>
      </c>
      <c r="F17" s="32">
        <v>7</v>
      </c>
      <c r="G17" s="32">
        <v>3</v>
      </c>
      <c r="H17" s="32">
        <v>12</v>
      </c>
      <c r="I17" s="32">
        <v>16</v>
      </c>
      <c r="J17" s="32">
        <v>25</v>
      </c>
      <c r="K17" s="32">
        <v>8</v>
      </c>
      <c r="L17" s="32">
        <v>15</v>
      </c>
      <c r="M17" s="32">
        <v>10</v>
      </c>
      <c r="N17" s="32">
        <v>16</v>
      </c>
      <c r="O17" s="32">
        <v>9</v>
      </c>
      <c r="P17" s="32">
        <v>11</v>
      </c>
      <c r="Q17" s="32">
        <v>4</v>
      </c>
      <c r="R17" s="32">
        <v>7</v>
      </c>
      <c r="S17" s="32">
        <v>7</v>
      </c>
      <c r="T17" s="32">
        <v>16</v>
      </c>
      <c r="U17" s="32">
        <v>8</v>
      </c>
      <c r="V17" s="32">
        <v>3</v>
      </c>
      <c r="W17" s="32">
        <v>2</v>
      </c>
      <c r="X17" s="32">
        <v>1</v>
      </c>
      <c r="Y17" s="32">
        <v>0</v>
      </c>
      <c r="Z17" s="32">
        <v>0</v>
      </c>
      <c r="AA17" s="32">
        <v>0</v>
      </c>
      <c r="AB17" s="32">
        <v>3</v>
      </c>
      <c r="AC17" s="32">
        <v>3</v>
      </c>
      <c r="AD17" s="32">
        <v>20</v>
      </c>
      <c r="AE17" s="32">
        <v>10</v>
      </c>
      <c r="AF17" s="32">
        <v>17</v>
      </c>
      <c r="AG17" s="32">
        <v>2</v>
      </c>
      <c r="AH17" s="32">
        <v>28</v>
      </c>
      <c r="AI17" s="32">
        <v>10</v>
      </c>
      <c r="AJ17" s="32">
        <v>10</v>
      </c>
      <c r="AK17" s="32">
        <v>0</v>
      </c>
    </row>
    <row r="18" spans="1:37" ht="20.100000000000001" customHeight="1" x14ac:dyDescent="0.25">
      <c r="A18" s="49">
        <v>0.3</v>
      </c>
      <c r="B18" s="36">
        <v>0.05</v>
      </c>
      <c r="C18" s="36">
        <v>0.08</v>
      </c>
      <c r="D18" s="36">
        <v>0.01</v>
      </c>
      <c r="E18" s="36">
        <v>0.04</v>
      </c>
      <c r="F18" s="36">
        <v>0.04</v>
      </c>
      <c r="G18" s="36">
        <v>0.02</v>
      </c>
      <c r="H18" s="36">
        <v>0.06</v>
      </c>
      <c r="I18" s="36">
        <v>7.0000000000000007E-2</v>
      </c>
      <c r="J18" s="36">
        <v>0.06</v>
      </c>
      <c r="K18" s="36">
        <v>0.02</v>
      </c>
      <c r="L18" s="36">
        <v>0.06</v>
      </c>
      <c r="M18" s="36">
        <v>0.04</v>
      </c>
      <c r="N18" s="36">
        <v>0.06</v>
      </c>
      <c r="O18" s="36">
        <v>0.06</v>
      </c>
      <c r="P18" s="36">
        <v>0.04</v>
      </c>
      <c r="Q18" s="36">
        <v>0.02</v>
      </c>
      <c r="R18" s="36">
        <v>0.03</v>
      </c>
      <c r="S18" s="36">
        <v>0.03</v>
      </c>
      <c r="T18" s="36">
        <v>0.11</v>
      </c>
      <c r="U18" s="36">
        <v>0.06</v>
      </c>
      <c r="V18" s="36">
        <v>0.03</v>
      </c>
      <c r="W18" s="36">
        <v>0.03</v>
      </c>
      <c r="X18" s="36">
        <v>0.02</v>
      </c>
      <c r="Y18" s="36">
        <v>0</v>
      </c>
      <c r="Z18" s="36">
        <v>0</v>
      </c>
      <c r="AA18" s="36">
        <v>0</v>
      </c>
      <c r="AB18" s="36">
        <v>0.31</v>
      </c>
      <c r="AC18" s="36">
        <v>0.05</v>
      </c>
      <c r="AD18" s="36">
        <v>0.05</v>
      </c>
      <c r="AE18" s="36">
        <v>0.03</v>
      </c>
      <c r="AF18" s="36">
        <v>0.1</v>
      </c>
      <c r="AG18" s="36">
        <v>0.04</v>
      </c>
      <c r="AH18" s="36">
        <v>0.06</v>
      </c>
      <c r="AI18" s="36">
        <v>0.02</v>
      </c>
      <c r="AJ18" s="36">
        <v>0.16</v>
      </c>
      <c r="AK18" s="36">
        <v>0.03</v>
      </c>
    </row>
    <row r="19" spans="1:37" ht="20.100000000000001" customHeight="1" x14ac:dyDescent="0.25">
      <c r="A19" s="31">
        <v>100</v>
      </c>
      <c r="B19" s="32">
        <v>36</v>
      </c>
      <c r="C19" s="32">
        <v>23</v>
      </c>
      <c r="D19" s="32">
        <v>12</v>
      </c>
      <c r="E19" s="32">
        <v>7</v>
      </c>
      <c r="F19" s="32">
        <v>8</v>
      </c>
      <c r="G19" s="32">
        <v>3</v>
      </c>
      <c r="H19" s="32">
        <v>11</v>
      </c>
      <c r="I19" s="32">
        <v>6</v>
      </c>
      <c r="J19" s="32">
        <v>16</v>
      </c>
      <c r="K19" s="32">
        <v>12</v>
      </c>
      <c r="L19" s="32">
        <v>7</v>
      </c>
      <c r="M19" s="32">
        <v>13</v>
      </c>
      <c r="N19" s="32">
        <v>4</v>
      </c>
      <c r="O19" s="32">
        <v>7</v>
      </c>
      <c r="P19" s="32">
        <v>2</v>
      </c>
      <c r="Q19" s="32">
        <v>10</v>
      </c>
      <c r="R19" s="32">
        <v>24</v>
      </c>
      <c r="S19" s="32">
        <v>0</v>
      </c>
      <c r="T19" s="32">
        <v>2</v>
      </c>
      <c r="U19" s="32">
        <v>0</v>
      </c>
      <c r="V19" s="32">
        <v>2</v>
      </c>
      <c r="W19" s="32">
        <v>0</v>
      </c>
      <c r="X19" s="32">
        <v>2</v>
      </c>
      <c r="Y19" s="32">
        <v>4</v>
      </c>
      <c r="Z19" s="32">
        <v>0</v>
      </c>
      <c r="AA19" s="32">
        <v>0</v>
      </c>
      <c r="AB19" s="32">
        <v>0</v>
      </c>
      <c r="AC19" s="32">
        <v>1</v>
      </c>
      <c r="AD19" s="32">
        <v>0</v>
      </c>
      <c r="AE19" s="32">
        <v>30</v>
      </c>
      <c r="AF19" s="32">
        <v>4</v>
      </c>
      <c r="AG19" s="32">
        <v>1</v>
      </c>
      <c r="AH19" s="32">
        <v>2</v>
      </c>
      <c r="AI19" s="32">
        <v>30</v>
      </c>
      <c r="AJ19" s="32">
        <v>2</v>
      </c>
      <c r="AK19" s="32">
        <v>1</v>
      </c>
    </row>
    <row r="20" spans="1:37" ht="20.100000000000001" customHeight="1" x14ac:dyDescent="0.25">
      <c r="A20" s="49">
        <v>1</v>
      </c>
      <c r="B20" s="36">
        <v>0.03</v>
      </c>
      <c r="C20" s="36">
        <v>0.04</v>
      </c>
      <c r="D20" s="36">
        <v>0.02</v>
      </c>
      <c r="E20" s="36">
        <v>0.03</v>
      </c>
      <c r="F20" s="36">
        <v>0.05</v>
      </c>
      <c r="G20" s="36">
        <v>0.02</v>
      </c>
      <c r="H20" s="36">
        <v>0.06</v>
      </c>
      <c r="I20" s="36">
        <v>0.02</v>
      </c>
      <c r="J20" s="36">
        <v>0.04</v>
      </c>
      <c r="K20" s="36">
        <v>0.03</v>
      </c>
      <c r="L20" s="36">
        <v>0.03</v>
      </c>
      <c r="M20" s="36">
        <v>0.05</v>
      </c>
      <c r="N20" s="36">
        <v>0.02</v>
      </c>
      <c r="O20" s="36">
        <v>0.05</v>
      </c>
      <c r="P20" s="36">
        <v>0.01</v>
      </c>
      <c r="Q20" s="36">
        <v>0.06</v>
      </c>
      <c r="R20" s="36">
        <v>0.1</v>
      </c>
      <c r="S20" s="36">
        <v>0</v>
      </c>
      <c r="T20" s="36">
        <v>0.02</v>
      </c>
      <c r="U20" s="36">
        <v>0</v>
      </c>
      <c r="V20" s="36">
        <v>0.02</v>
      </c>
      <c r="W20" s="36">
        <v>0</v>
      </c>
      <c r="X20" s="36">
        <v>0.08</v>
      </c>
      <c r="Y20" s="36">
        <v>0.3</v>
      </c>
      <c r="Z20" s="36">
        <v>0</v>
      </c>
      <c r="AA20" s="36">
        <v>0</v>
      </c>
      <c r="AB20" s="36">
        <v>0</v>
      </c>
      <c r="AC20" s="36">
        <v>0.01</v>
      </c>
      <c r="AD20" s="36">
        <v>0</v>
      </c>
      <c r="AE20" s="36">
        <v>0.08</v>
      </c>
      <c r="AF20" s="36">
        <v>0.02</v>
      </c>
      <c r="AG20" s="36">
        <v>0.02</v>
      </c>
      <c r="AH20" s="36">
        <v>0</v>
      </c>
      <c r="AI20" s="36">
        <v>0.06</v>
      </c>
      <c r="AJ20" s="36">
        <v>0.03</v>
      </c>
      <c r="AK20" s="36">
        <v>0.09</v>
      </c>
    </row>
    <row r="21" spans="1:37" x14ac:dyDescent="0.25">
      <c r="B21" s="1">
        <f>((B10)+(B12)+(B14)+(B16)+(B18)+(B20))</f>
        <v>1</v>
      </c>
    </row>
  </sheetData>
  <sheetProtection algorithmName="SHA-512" hashValue="G7ltQBPqm5l7uHHsHXF/O/sys3g9gr8jZNhInrnCCetysqCTo4/04iQZGKIWaQSpEJ34WC2F1HC8j0aNruRL2A==" saltValue="XSyhN7rYrCm3UzMvFOYdCg=="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K21"/>
  <sheetViews>
    <sheetView showGridLines="0" workbookViewId="0"/>
  </sheetViews>
  <sheetFormatPr defaultColWidth="10.85546875" defaultRowHeight="15" x14ac:dyDescent="0.25"/>
  <cols>
    <col min="1" max="1" width="55.710937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14" customHeight="1" x14ac:dyDescent="0.35">
      <c r="A3" s="95" t="s">
        <v>495</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7.5"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1051</v>
      </c>
      <c r="C7" s="34">
        <v>529</v>
      </c>
      <c r="D7" s="34">
        <v>522</v>
      </c>
      <c r="E7" s="34">
        <v>268</v>
      </c>
      <c r="F7" s="34">
        <v>178</v>
      </c>
      <c r="G7" s="34">
        <v>186</v>
      </c>
      <c r="H7" s="34">
        <v>186</v>
      </c>
      <c r="I7" s="34">
        <v>234</v>
      </c>
      <c r="J7" s="34">
        <v>402</v>
      </c>
      <c r="K7" s="34">
        <v>374</v>
      </c>
      <c r="L7" s="34">
        <v>276</v>
      </c>
      <c r="M7" s="34">
        <v>243</v>
      </c>
      <c r="N7" s="34">
        <v>242</v>
      </c>
      <c r="O7" s="34">
        <v>147</v>
      </c>
      <c r="P7" s="34">
        <v>250</v>
      </c>
      <c r="Q7" s="34">
        <v>167</v>
      </c>
      <c r="R7" s="34">
        <v>245</v>
      </c>
      <c r="S7" s="34">
        <v>204</v>
      </c>
      <c r="T7" s="34">
        <v>138</v>
      </c>
      <c r="U7" s="34">
        <v>127</v>
      </c>
      <c r="V7" s="34">
        <v>98</v>
      </c>
      <c r="W7" s="34">
        <v>91</v>
      </c>
      <c r="X7" s="34">
        <v>29</v>
      </c>
      <c r="Y7" s="34">
        <v>15</v>
      </c>
      <c r="Z7" s="34">
        <v>16</v>
      </c>
      <c r="AA7" s="34">
        <v>30</v>
      </c>
      <c r="AB7" s="34">
        <v>10</v>
      </c>
      <c r="AC7" s="34">
        <v>48</v>
      </c>
      <c r="AD7" s="34">
        <v>444</v>
      </c>
      <c r="AE7" s="34">
        <v>382</v>
      </c>
      <c r="AF7" s="34">
        <v>178</v>
      </c>
      <c r="AG7" s="34">
        <v>46</v>
      </c>
      <c r="AH7" s="34">
        <v>504</v>
      </c>
      <c r="AI7" s="34">
        <v>464</v>
      </c>
      <c r="AJ7" s="34">
        <v>65</v>
      </c>
      <c r="AK7" s="34">
        <v>17</v>
      </c>
    </row>
    <row r="8" spans="1:37" ht="20.100000000000001" customHeight="1" x14ac:dyDescent="0.25">
      <c r="A8" s="50" t="s">
        <v>488</v>
      </c>
      <c r="B8" s="51">
        <f>100*(($A$10*B10)+($A$12*B12)+($A$14*B14)+($A$16*B16)+($A$18*B18)+($A$20*B20))</f>
        <v>25.3</v>
      </c>
      <c r="C8" s="51">
        <f t="shared" ref="C8:AK8" si="0">100*(($A$10*C10)+($A$12*C12)+($A$14*C14)+($A$16*C16)+($A$18*C18)+($A$20*C20))</f>
        <v>25.8</v>
      </c>
      <c r="D8" s="51">
        <f t="shared" si="0"/>
        <v>24.500000000000004</v>
      </c>
      <c r="E8" s="51">
        <f t="shared" si="0"/>
        <v>22.400000000000002</v>
      </c>
      <c r="F8" s="51">
        <f t="shared" si="0"/>
        <v>26.650000000000002</v>
      </c>
      <c r="G8" s="51">
        <f t="shared" si="0"/>
        <v>28.349999999999998</v>
      </c>
      <c r="H8" s="51">
        <f t="shared" si="0"/>
        <v>22.95</v>
      </c>
      <c r="I8" s="51">
        <f t="shared" si="0"/>
        <v>27.149999999999995</v>
      </c>
      <c r="J8" s="51">
        <f t="shared" si="0"/>
        <v>24.65</v>
      </c>
      <c r="K8" s="51">
        <f t="shared" si="0"/>
        <v>25.15</v>
      </c>
      <c r="L8" s="51">
        <f t="shared" si="0"/>
        <v>27.3</v>
      </c>
      <c r="M8" s="51">
        <f t="shared" si="0"/>
        <v>24.750000000000004</v>
      </c>
      <c r="N8" s="51">
        <f t="shared" si="0"/>
        <v>22.600000000000005</v>
      </c>
      <c r="O8" s="51">
        <f t="shared" si="0"/>
        <v>20.25</v>
      </c>
      <c r="P8" s="51">
        <f t="shared" si="0"/>
        <v>27.750000000000004</v>
      </c>
      <c r="Q8" s="51">
        <f t="shared" si="0"/>
        <v>31.4</v>
      </c>
      <c r="R8" s="51">
        <f t="shared" si="0"/>
        <v>39.15</v>
      </c>
      <c r="S8" s="51">
        <f t="shared" si="0"/>
        <v>13.600000000000001</v>
      </c>
      <c r="T8" s="51">
        <f t="shared" si="0"/>
        <v>24.65</v>
      </c>
      <c r="U8" s="51">
        <f t="shared" si="0"/>
        <v>17.55</v>
      </c>
      <c r="V8" s="51">
        <f t="shared" si="0"/>
        <v>31.4</v>
      </c>
      <c r="W8" s="51">
        <f t="shared" si="0"/>
        <v>10.350000000000001</v>
      </c>
      <c r="X8" s="51">
        <f t="shared" si="0"/>
        <v>28.1</v>
      </c>
      <c r="Y8" s="51">
        <f t="shared" si="0"/>
        <v>9.75</v>
      </c>
      <c r="Z8" s="51">
        <f t="shared" si="0"/>
        <v>89.5</v>
      </c>
      <c r="AA8" s="51">
        <f t="shared" si="0"/>
        <v>18.8</v>
      </c>
      <c r="AB8" s="51">
        <f t="shared" si="0"/>
        <v>49</v>
      </c>
      <c r="AC8" s="51">
        <f t="shared" si="0"/>
        <v>24.3</v>
      </c>
      <c r="AD8" s="51">
        <f t="shared" si="0"/>
        <v>13.25</v>
      </c>
      <c r="AE8" s="51">
        <f t="shared" si="0"/>
        <v>38.4</v>
      </c>
      <c r="AF8" s="51">
        <f t="shared" si="0"/>
        <v>24.099999999999998</v>
      </c>
      <c r="AG8" s="51">
        <f t="shared" si="0"/>
        <v>35.25</v>
      </c>
      <c r="AH8" s="51">
        <f t="shared" si="0"/>
        <v>16.100000000000001</v>
      </c>
      <c r="AI8" s="51">
        <f t="shared" si="0"/>
        <v>36.15</v>
      </c>
      <c r="AJ8" s="51">
        <f t="shared" si="0"/>
        <v>17.850000000000005</v>
      </c>
      <c r="AK8" s="51">
        <f t="shared" si="0"/>
        <v>16.55</v>
      </c>
    </row>
    <row r="9" spans="1:37" ht="20.100000000000001" customHeight="1" x14ac:dyDescent="0.25">
      <c r="A9" s="31">
        <v>0</v>
      </c>
      <c r="B9" s="32">
        <v>477</v>
      </c>
      <c r="C9" s="32">
        <v>216</v>
      </c>
      <c r="D9" s="32">
        <v>261</v>
      </c>
      <c r="E9" s="32">
        <v>144</v>
      </c>
      <c r="F9" s="32">
        <v>76</v>
      </c>
      <c r="G9" s="32">
        <v>77</v>
      </c>
      <c r="H9" s="32">
        <v>83</v>
      </c>
      <c r="I9" s="32">
        <v>97</v>
      </c>
      <c r="J9" s="32">
        <v>179</v>
      </c>
      <c r="K9" s="32">
        <v>180</v>
      </c>
      <c r="L9" s="32">
        <v>119</v>
      </c>
      <c r="M9" s="32">
        <v>107</v>
      </c>
      <c r="N9" s="32">
        <v>112</v>
      </c>
      <c r="O9" s="32">
        <v>84</v>
      </c>
      <c r="P9" s="32">
        <v>107</v>
      </c>
      <c r="Q9" s="32">
        <v>67</v>
      </c>
      <c r="R9" s="32">
        <v>67</v>
      </c>
      <c r="S9" s="32">
        <v>133</v>
      </c>
      <c r="T9" s="32">
        <v>55</v>
      </c>
      <c r="U9" s="32">
        <v>74</v>
      </c>
      <c r="V9" s="32">
        <v>23</v>
      </c>
      <c r="W9" s="32">
        <v>66</v>
      </c>
      <c r="X9" s="32">
        <v>9</v>
      </c>
      <c r="Y9" s="32">
        <v>10</v>
      </c>
      <c r="Z9" s="32">
        <v>0</v>
      </c>
      <c r="AA9" s="32">
        <v>19</v>
      </c>
      <c r="AB9" s="32">
        <v>1</v>
      </c>
      <c r="AC9" s="32">
        <v>21</v>
      </c>
      <c r="AD9" s="32">
        <v>289</v>
      </c>
      <c r="AE9" s="32">
        <v>101</v>
      </c>
      <c r="AF9" s="32">
        <v>74</v>
      </c>
      <c r="AG9" s="32">
        <v>13</v>
      </c>
      <c r="AH9" s="32">
        <v>300</v>
      </c>
      <c r="AI9" s="32">
        <v>135</v>
      </c>
      <c r="AJ9" s="32">
        <v>33</v>
      </c>
      <c r="AK9" s="32">
        <v>9</v>
      </c>
    </row>
    <row r="10" spans="1:37" ht="20.100000000000001" customHeight="1" x14ac:dyDescent="0.25">
      <c r="A10" s="49">
        <v>0</v>
      </c>
      <c r="B10" s="36">
        <v>0.45</v>
      </c>
      <c r="C10" s="36">
        <v>0.41</v>
      </c>
      <c r="D10" s="36">
        <v>0.5</v>
      </c>
      <c r="E10" s="36">
        <v>0.54</v>
      </c>
      <c r="F10" s="36">
        <v>0.43</v>
      </c>
      <c r="G10" s="36">
        <v>0.42</v>
      </c>
      <c r="H10" s="36">
        <v>0.45</v>
      </c>
      <c r="I10" s="36">
        <v>0.42</v>
      </c>
      <c r="J10" s="36">
        <v>0.45</v>
      </c>
      <c r="K10" s="36">
        <v>0.48</v>
      </c>
      <c r="L10" s="36">
        <v>0.43</v>
      </c>
      <c r="M10" s="36">
        <v>0.44</v>
      </c>
      <c r="N10" s="36">
        <v>0.46</v>
      </c>
      <c r="O10" s="36">
        <v>0.56999999999999995</v>
      </c>
      <c r="P10" s="36">
        <v>0.43</v>
      </c>
      <c r="Q10" s="36">
        <v>0.4</v>
      </c>
      <c r="R10" s="36">
        <v>0.27</v>
      </c>
      <c r="S10" s="36">
        <v>0.65</v>
      </c>
      <c r="T10" s="36">
        <v>0.4</v>
      </c>
      <c r="U10" s="36">
        <v>0.57999999999999996</v>
      </c>
      <c r="V10" s="36">
        <v>0.24</v>
      </c>
      <c r="W10" s="36">
        <v>0.73</v>
      </c>
      <c r="X10" s="36">
        <v>0.3</v>
      </c>
      <c r="Y10" s="36">
        <v>0.68</v>
      </c>
      <c r="Z10" s="36">
        <v>0</v>
      </c>
      <c r="AA10" s="36">
        <v>0.63</v>
      </c>
      <c r="AB10" s="36">
        <v>0.06</v>
      </c>
      <c r="AC10" s="36">
        <v>0.44</v>
      </c>
      <c r="AD10" s="36">
        <v>0.65</v>
      </c>
      <c r="AE10" s="36">
        <v>0.26</v>
      </c>
      <c r="AF10" s="36">
        <v>0.42</v>
      </c>
      <c r="AG10" s="36">
        <v>0.28999999999999998</v>
      </c>
      <c r="AH10" s="36">
        <v>0.59</v>
      </c>
      <c r="AI10" s="36">
        <v>0.28999999999999998</v>
      </c>
      <c r="AJ10" s="36">
        <v>0.51</v>
      </c>
      <c r="AK10" s="36">
        <v>0.55000000000000004</v>
      </c>
    </row>
    <row r="11" spans="1:37" ht="20.100000000000001" customHeight="1" x14ac:dyDescent="0.25">
      <c r="A11" s="31">
        <v>50</v>
      </c>
      <c r="B11" s="32">
        <v>211</v>
      </c>
      <c r="C11" s="32">
        <v>114</v>
      </c>
      <c r="D11" s="32">
        <v>97</v>
      </c>
      <c r="E11" s="32">
        <v>37</v>
      </c>
      <c r="F11" s="32">
        <v>31</v>
      </c>
      <c r="G11" s="32">
        <v>47</v>
      </c>
      <c r="H11" s="32">
        <v>37</v>
      </c>
      <c r="I11" s="32">
        <v>59</v>
      </c>
      <c r="J11" s="32">
        <v>77</v>
      </c>
      <c r="K11" s="32">
        <v>72</v>
      </c>
      <c r="L11" s="32">
        <v>62</v>
      </c>
      <c r="M11" s="32">
        <v>52</v>
      </c>
      <c r="N11" s="32">
        <v>40</v>
      </c>
      <c r="O11" s="32">
        <v>24</v>
      </c>
      <c r="P11" s="32">
        <v>58</v>
      </c>
      <c r="Q11" s="32">
        <v>37</v>
      </c>
      <c r="R11" s="32">
        <v>68</v>
      </c>
      <c r="S11" s="32">
        <v>31</v>
      </c>
      <c r="T11" s="32">
        <v>24</v>
      </c>
      <c r="U11" s="32">
        <v>21</v>
      </c>
      <c r="V11" s="32">
        <v>34</v>
      </c>
      <c r="W11" s="32">
        <v>7</v>
      </c>
      <c r="X11" s="32">
        <v>10</v>
      </c>
      <c r="Y11" s="32">
        <v>1</v>
      </c>
      <c r="Z11" s="32">
        <v>2</v>
      </c>
      <c r="AA11" s="32">
        <v>6</v>
      </c>
      <c r="AB11" s="32">
        <v>1</v>
      </c>
      <c r="AC11" s="32">
        <v>6</v>
      </c>
      <c r="AD11" s="32">
        <v>59</v>
      </c>
      <c r="AE11" s="32">
        <v>109</v>
      </c>
      <c r="AF11" s="32">
        <v>34</v>
      </c>
      <c r="AG11" s="32">
        <v>9</v>
      </c>
      <c r="AH11" s="32">
        <v>72</v>
      </c>
      <c r="AI11" s="32">
        <v>130</v>
      </c>
      <c r="AJ11" s="32">
        <v>8</v>
      </c>
      <c r="AK11" s="32">
        <v>2</v>
      </c>
    </row>
    <row r="12" spans="1:37" ht="20.100000000000001" customHeight="1" x14ac:dyDescent="0.25">
      <c r="A12" s="49">
        <v>0.5</v>
      </c>
      <c r="B12" s="36">
        <v>0.2</v>
      </c>
      <c r="C12" s="36">
        <v>0.21</v>
      </c>
      <c r="D12" s="36">
        <v>0.19</v>
      </c>
      <c r="E12" s="36">
        <v>0.14000000000000001</v>
      </c>
      <c r="F12" s="36">
        <v>0.18</v>
      </c>
      <c r="G12" s="36">
        <v>0.25</v>
      </c>
      <c r="H12" s="36">
        <v>0.2</v>
      </c>
      <c r="I12" s="36">
        <v>0.25</v>
      </c>
      <c r="J12" s="36">
        <v>0.19</v>
      </c>
      <c r="K12" s="36">
        <v>0.19</v>
      </c>
      <c r="L12" s="36">
        <v>0.23</v>
      </c>
      <c r="M12" s="36">
        <v>0.21</v>
      </c>
      <c r="N12" s="36">
        <v>0.17</v>
      </c>
      <c r="O12" s="36">
        <v>0.16</v>
      </c>
      <c r="P12" s="36">
        <v>0.23</v>
      </c>
      <c r="Q12" s="36">
        <v>0.22</v>
      </c>
      <c r="R12" s="36">
        <v>0.28000000000000003</v>
      </c>
      <c r="S12" s="36">
        <v>0.15</v>
      </c>
      <c r="T12" s="36">
        <v>0.17</v>
      </c>
      <c r="U12" s="36">
        <v>0.17</v>
      </c>
      <c r="V12" s="36">
        <v>0.34</v>
      </c>
      <c r="W12" s="36">
        <v>0.08</v>
      </c>
      <c r="X12" s="36">
        <v>0.34</v>
      </c>
      <c r="Y12" s="36">
        <v>7.0000000000000007E-2</v>
      </c>
      <c r="Z12" s="36">
        <v>0.1</v>
      </c>
      <c r="AA12" s="36">
        <v>0.22</v>
      </c>
      <c r="AB12" s="36">
        <v>0.08</v>
      </c>
      <c r="AC12" s="36">
        <v>0.13</v>
      </c>
      <c r="AD12" s="36">
        <v>0.13</v>
      </c>
      <c r="AE12" s="36">
        <v>0.28000000000000003</v>
      </c>
      <c r="AF12" s="36">
        <v>0.19</v>
      </c>
      <c r="AG12" s="36">
        <v>0.19</v>
      </c>
      <c r="AH12" s="36">
        <v>0.14000000000000001</v>
      </c>
      <c r="AI12" s="36">
        <v>0.28000000000000003</v>
      </c>
      <c r="AJ12" s="36">
        <v>0.12</v>
      </c>
      <c r="AK12" s="36">
        <v>0.1</v>
      </c>
    </row>
    <row r="13" spans="1:37" ht="20.100000000000001" customHeight="1" x14ac:dyDescent="0.25">
      <c r="A13" s="31">
        <v>25</v>
      </c>
      <c r="B13" s="32">
        <v>133</v>
      </c>
      <c r="C13" s="32">
        <v>60</v>
      </c>
      <c r="D13" s="32">
        <v>73</v>
      </c>
      <c r="E13" s="32">
        <v>35</v>
      </c>
      <c r="F13" s="32">
        <v>24</v>
      </c>
      <c r="G13" s="32">
        <v>22</v>
      </c>
      <c r="H13" s="32">
        <v>29</v>
      </c>
      <c r="I13" s="32">
        <v>24</v>
      </c>
      <c r="J13" s="32">
        <v>53</v>
      </c>
      <c r="K13" s="32">
        <v>51</v>
      </c>
      <c r="L13" s="32">
        <v>29</v>
      </c>
      <c r="M13" s="32">
        <v>35</v>
      </c>
      <c r="N13" s="32">
        <v>33</v>
      </c>
      <c r="O13" s="32">
        <v>10</v>
      </c>
      <c r="P13" s="32">
        <v>28</v>
      </c>
      <c r="Q13" s="32">
        <v>26</v>
      </c>
      <c r="R13" s="32">
        <v>30</v>
      </c>
      <c r="S13" s="32">
        <v>21</v>
      </c>
      <c r="T13" s="32">
        <v>22</v>
      </c>
      <c r="U13" s="32">
        <v>7</v>
      </c>
      <c r="V13" s="32">
        <v>26</v>
      </c>
      <c r="W13" s="32">
        <v>10</v>
      </c>
      <c r="X13" s="32">
        <v>5</v>
      </c>
      <c r="Y13" s="32">
        <v>4</v>
      </c>
      <c r="Z13" s="32">
        <v>0</v>
      </c>
      <c r="AA13" s="32">
        <v>2</v>
      </c>
      <c r="AB13" s="32">
        <v>1</v>
      </c>
      <c r="AC13" s="32">
        <v>6</v>
      </c>
      <c r="AD13" s="32">
        <v>39</v>
      </c>
      <c r="AE13" s="32">
        <v>60</v>
      </c>
      <c r="AF13" s="32">
        <v>25</v>
      </c>
      <c r="AG13" s="32">
        <v>8</v>
      </c>
      <c r="AH13" s="32">
        <v>51</v>
      </c>
      <c r="AI13" s="32">
        <v>67</v>
      </c>
      <c r="AJ13" s="32">
        <v>11</v>
      </c>
      <c r="AK13" s="32">
        <v>4</v>
      </c>
    </row>
    <row r="14" spans="1:37" ht="20.100000000000001" customHeight="1" x14ac:dyDescent="0.25">
      <c r="A14" s="49">
        <v>0.25</v>
      </c>
      <c r="B14" s="36">
        <v>0.13</v>
      </c>
      <c r="C14" s="36">
        <v>0.11</v>
      </c>
      <c r="D14" s="36">
        <v>0.14000000000000001</v>
      </c>
      <c r="E14" s="36">
        <v>0.13</v>
      </c>
      <c r="F14" s="36">
        <v>0.13</v>
      </c>
      <c r="G14" s="36">
        <v>0.12</v>
      </c>
      <c r="H14" s="36">
        <v>0.15</v>
      </c>
      <c r="I14" s="36">
        <v>0.1</v>
      </c>
      <c r="J14" s="36">
        <v>0.13</v>
      </c>
      <c r="K14" s="36">
        <v>0.14000000000000001</v>
      </c>
      <c r="L14" s="36">
        <v>0.11</v>
      </c>
      <c r="M14" s="36">
        <v>0.14000000000000001</v>
      </c>
      <c r="N14" s="36">
        <v>0.14000000000000001</v>
      </c>
      <c r="O14" s="36">
        <v>7.0000000000000007E-2</v>
      </c>
      <c r="P14" s="36">
        <v>0.11</v>
      </c>
      <c r="Q14" s="36">
        <v>0.16</v>
      </c>
      <c r="R14" s="36">
        <v>0.12</v>
      </c>
      <c r="S14" s="36">
        <v>0.1</v>
      </c>
      <c r="T14" s="36">
        <v>0.16</v>
      </c>
      <c r="U14" s="36">
        <v>0.05</v>
      </c>
      <c r="V14" s="36">
        <v>0.26</v>
      </c>
      <c r="W14" s="36">
        <v>0.11</v>
      </c>
      <c r="X14" s="36">
        <v>0.17</v>
      </c>
      <c r="Y14" s="36">
        <v>0.25</v>
      </c>
      <c r="Z14" s="36">
        <v>0</v>
      </c>
      <c r="AA14" s="36">
        <v>7.0000000000000007E-2</v>
      </c>
      <c r="AB14" s="36">
        <v>0.11</v>
      </c>
      <c r="AC14" s="36">
        <v>0.13</v>
      </c>
      <c r="AD14" s="36">
        <v>0.09</v>
      </c>
      <c r="AE14" s="36">
        <v>0.16</v>
      </c>
      <c r="AF14" s="36">
        <v>0.14000000000000001</v>
      </c>
      <c r="AG14" s="36">
        <v>0.18</v>
      </c>
      <c r="AH14" s="36">
        <v>0.1</v>
      </c>
      <c r="AI14" s="36">
        <v>0.14000000000000001</v>
      </c>
      <c r="AJ14" s="36">
        <v>0.17</v>
      </c>
      <c r="AK14" s="36">
        <v>0.24</v>
      </c>
    </row>
    <row r="15" spans="1:37" ht="20.100000000000001" customHeight="1" x14ac:dyDescent="0.25">
      <c r="A15" s="31">
        <v>30</v>
      </c>
      <c r="B15" s="32">
        <v>111</v>
      </c>
      <c r="C15" s="32">
        <v>82</v>
      </c>
      <c r="D15" s="32">
        <v>29</v>
      </c>
      <c r="E15" s="32">
        <v>20</v>
      </c>
      <c r="F15" s="32">
        <v>23</v>
      </c>
      <c r="G15" s="32">
        <v>13</v>
      </c>
      <c r="H15" s="32">
        <v>25</v>
      </c>
      <c r="I15" s="32">
        <v>30</v>
      </c>
      <c r="J15" s="32">
        <v>52</v>
      </c>
      <c r="K15" s="32">
        <v>28</v>
      </c>
      <c r="L15" s="32">
        <v>31</v>
      </c>
      <c r="M15" s="32">
        <v>25</v>
      </c>
      <c r="N15" s="32">
        <v>42</v>
      </c>
      <c r="O15" s="32">
        <v>15</v>
      </c>
      <c r="P15" s="32">
        <v>25</v>
      </c>
      <c r="Q15" s="32">
        <v>5</v>
      </c>
      <c r="R15" s="32">
        <v>19</v>
      </c>
      <c r="S15" s="32">
        <v>14</v>
      </c>
      <c r="T15" s="32">
        <v>24</v>
      </c>
      <c r="U15" s="32">
        <v>20</v>
      </c>
      <c r="V15" s="32">
        <v>8</v>
      </c>
      <c r="W15" s="32">
        <v>6</v>
      </c>
      <c r="X15" s="32">
        <v>5</v>
      </c>
      <c r="Y15" s="32">
        <v>0</v>
      </c>
      <c r="Z15" s="32">
        <v>0</v>
      </c>
      <c r="AA15" s="32">
        <v>0</v>
      </c>
      <c r="AB15" s="32">
        <v>4</v>
      </c>
      <c r="AC15" s="32">
        <v>10</v>
      </c>
      <c r="AD15" s="32">
        <v>45</v>
      </c>
      <c r="AE15" s="32">
        <v>29</v>
      </c>
      <c r="AF15" s="32">
        <v>30</v>
      </c>
      <c r="AG15" s="32">
        <v>7</v>
      </c>
      <c r="AH15" s="32">
        <v>62</v>
      </c>
      <c r="AI15" s="32">
        <v>37</v>
      </c>
      <c r="AJ15" s="32">
        <v>11</v>
      </c>
      <c r="AK15" s="32">
        <v>1</v>
      </c>
    </row>
    <row r="16" spans="1:37" ht="20.100000000000001" customHeight="1" x14ac:dyDescent="0.25">
      <c r="A16" s="49">
        <v>0.3</v>
      </c>
      <c r="B16" s="36">
        <v>0.11</v>
      </c>
      <c r="C16" s="36">
        <v>0.16</v>
      </c>
      <c r="D16" s="36">
        <v>0.05</v>
      </c>
      <c r="E16" s="36">
        <v>0.08</v>
      </c>
      <c r="F16" s="36">
        <v>0.13</v>
      </c>
      <c r="G16" s="36">
        <v>7.0000000000000007E-2</v>
      </c>
      <c r="H16" s="36">
        <v>0.14000000000000001</v>
      </c>
      <c r="I16" s="36">
        <v>0.13</v>
      </c>
      <c r="J16" s="36">
        <v>0.13</v>
      </c>
      <c r="K16" s="36">
        <v>0.08</v>
      </c>
      <c r="L16" s="36">
        <v>0.11</v>
      </c>
      <c r="M16" s="36">
        <v>0.1</v>
      </c>
      <c r="N16" s="36">
        <v>0.17</v>
      </c>
      <c r="O16" s="36">
        <v>0.1</v>
      </c>
      <c r="P16" s="36">
        <v>0.1</v>
      </c>
      <c r="Q16" s="36">
        <v>0.03</v>
      </c>
      <c r="R16" s="36">
        <v>0.08</v>
      </c>
      <c r="S16" s="36">
        <v>7.0000000000000007E-2</v>
      </c>
      <c r="T16" s="36">
        <v>0.18</v>
      </c>
      <c r="U16" s="36">
        <v>0.16</v>
      </c>
      <c r="V16" s="36">
        <v>0.08</v>
      </c>
      <c r="W16" s="36">
        <v>7.0000000000000007E-2</v>
      </c>
      <c r="X16" s="36">
        <v>0.17</v>
      </c>
      <c r="Y16" s="36">
        <v>0</v>
      </c>
      <c r="Z16" s="36">
        <v>0</v>
      </c>
      <c r="AA16" s="36">
        <v>0.01</v>
      </c>
      <c r="AB16" s="36">
        <v>0.4</v>
      </c>
      <c r="AC16" s="36">
        <v>0.21</v>
      </c>
      <c r="AD16" s="36">
        <v>0.1</v>
      </c>
      <c r="AE16" s="36">
        <v>0.08</v>
      </c>
      <c r="AF16" s="36">
        <v>0.17</v>
      </c>
      <c r="AG16" s="36">
        <v>0.15</v>
      </c>
      <c r="AH16" s="36">
        <v>0.12</v>
      </c>
      <c r="AI16" s="36">
        <v>0.08</v>
      </c>
      <c r="AJ16" s="36">
        <v>0.17</v>
      </c>
      <c r="AK16" s="36">
        <v>0.06</v>
      </c>
    </row>
    <row r="17" spans="1:37" ht="20.100000000000001" customHeight="1" x14ac:dyDescent="0.25">
      <c r="A17" s="31">
        <v>75</v>
      </c>
      <c r="B17" s="32">
        <v>92</v>
      </c>
      <c r="C17" s="32">
        <v>49</v>
      </c>
      <c r="D17" s="32">
        <v>43</v>
      </c>
      <c r="E17" s="32">
        <v>25</v>
      </c>
      <c r="F17" s="32">
        <v>18</v>
      </c>
      <c r="G17" s="32">
        <v>24</v>
      </c>
      <c r="H17" s="32">
        <v>8</v>
      </c>
      <c r="I17" s="32">
        <v>17</v>
      </c>
      <c r="J17" s="32">
        <v>33</v>
      </c>
      <c r="K17" s="32">
        <v>33</v>
      </c>
      <c r="L17" s="32">
        <v>26</v>
      </c>
      <c r="M17" s="32">
        <v>21</v>
      </c>
      <c r="N17" s="32">
        <v>14</v>
      </c>
      <c r="O17" s="32">
        <v>9</v>
      </c>
      <c r="P17" s="32">
        <v>24</v>
      </c>
      <c r="Q17" s="32">
        <v>23</v>
      </c>
      <c r="R17" s="32">
        <v>52</v>
      </c>
      <c r="S17" s="32">
        <v>4</v>
      </c>
      <c r="T17" s="32">
        <v>12</v>
      </c>
      <c r="U17" s="32">
        <v>5</v>
      </c>
      <c r="V17" s="32">
        <v>6</v>
      </c>
      <c r="W17" s="32">
        <v>2</v>
      </c>
      <c r="X17" s="32">
        <v>0</v>
      </c>
      <c r="Y17" s="32">
        <v>0</v>
      </c>
      <c r="Z17" s="32">
        <v>3</v>
      </c>
      <c r="AA17" s="32">
        <v>2</v>
      </c>
      <c r="AB17" s="32">
        <v>2</v>
      </c>
      <c r="AC17" s="32">
        <v>3</v>
      </c>
      <c r="AD17" s="32">
        <v>11</v>
      </c>
      <c r="AE17" s="32">
        <v>61</v>
      </c>
      <c r="AF17" s="32">
        <v>14</v>
      </c>
      <c r="AG17" s="32">
        <v>6</v>
      </c>
      <c r="AH17" s="32">
        <v>18</v>
      </c>
      <c r="AI17" s="32">
        <v>71</v>
      </c>
      <c r="AJ17" s="32">
        <v>1</v>
      </c>
      <c r="AK17" s="32">
        <v>1</v>
      </c>
    </row>
    <row r="18" spans="1:37" ht="20.100000000000001" customHeight="1" x14ac:dyDescent="0.25">
      <c r="A18" s="49">
        <v>0.75</v>
      </c>
      <c r="B18" s="36">
        <v>0.09</v>
      </c>
      <c r="C18" s="36">
        <v>0.09</v>
      </c>
      <c r="D18" s="36">
        <v>0.08</v>
      </c>
      <c r="E18" s="36">
        <v>0.09</v>
      </c>
      <c r="F18" s="36">
        <v>0.1</v>
      </c>
      <c r="G18" s="36">
        <v>0.13</v>
      </c>
      <c r="H18" s="36">
        <v>0.04</v>
      </c>
      <c r="I18" s="36">
        <v>7.0000000000000007E-2</v>
      </c>
      <c r="J18" s="36">
        <v>0.08</v>
      </c>
      <c r="K18" s="36">
        <v>0.09</v>
      </c>
      <c r="L18" s="36">
        <v>0.09</v>
      </c>
      <c r="M18" s="36">
        <v>0.09</v>
      </c>
      <c r="N18" s="36">
        <v>0.06</v>
      </c>
      <c r="O18" s="36">
        <v>0.06</v>
      </c>
      <c r="P18" s="36">
        <v>0.1</v>
      </c>
      <c r="Q18" s="36">
        <v>0.14000000000000001</v>
      </c>
      <c r="R18" s="36">
        <v>0.21</v>
      </c>
      <c r="S18" s="36">
        <v>0.02</v>
      </c>
      <c r="T18" s="36">
        <v>0.09</v>
      </c>
      <c r="U18" s="36">
        <v>0.04</v>
      </c>
      <c r="V18" s="36">
        <v>0.06</v>
      </c>
      <c r="W18" s="36">
        <v>0.02</v>
      </c>
      <c r="X18" s="36">
        <v>0.01</v>
      </c>
      <c r="Y18" s="36">
        <v>0</v>
      </c>
      <c r="Z18" s="36">
        <v>0.18</v>
      </c>
      <c r="AA18" s="36">
        <v>0.05</v>
      </c>
      <c r="AB18" s="36">
        <v>0.23</v>
      </c>
      <c r="AC18" s="36">
        <v>7.0000000000000007E-2</v>
      </c>
      <c r="AD18" s="36">
        <v>0.02</v>
      </c>
      <c r="AE18" s="36">
        <v>0.16</v>
      </c>
      <c r="AF18" s="36">
        <v>0.08</v>
      </c>
      <c r="AG18" s="36">
        <v>0.13</v>
      </c>
      <c r="AH18" s="36">
        <v>0.04</v>
      </c>
      <c r="AI18" s="36">
        <v>0.15</v>
      </c>
      <c r="AJ18" s="36">
        <v>0.02</v>
      </c>
      <c r="AK18" s="36">
        <v>0.05</v>
      </c>
    </row>
    <row r="19" spans="1:37" ht="20.100000000000001" customHeight="1" x14ac:dyDescent="0.25">
      <c r="A19" s="31">
        <v>100</v>
      </c>
      <c r="B19" s="32">
        <v>27</v>
      </c>
      <c r="C19" s="32">
        <v>8</v>
      </c>
      <c r="D19" s="32">
        <v>19</v>
      </c>
      <c r="E19" s="32">
        <v>7</v>
      </c>
      <c r="F19" s="32">
        <v>6</v>
      </c>
      <c r="G19" s="32">
        <v>3</v>
      </c>
      <c r="H19" s="32">
        <v>4</v>
      </c>
      <c r="I19" s="32">
        <v>7</v>
      </c>
      <c r="J19" s="32">
        <v>8</v>
      </c>
      <c r="K19" s="32">
        <v>10</v>
      </c>
      <c r="L19" s="32">
        <v>9</v>
      </c>
      <c r="M19" s="32">
        <v>3</v>
      </c>
      <c r="N19" s="32">
        <v>1</v>
      </c>
      <c r="O19" s="32">
        <v>5</v>
      </c>
      <c r="P19" s="32">
        <v>8</v>
      </c>
      <c r="Q19" s="32">
        <v>9</v>
      </c>
      <c r="R19" s="32">
        <v>9</v>
      </c>
      <c r="S19" s="32">
        <v>1</v>
      </c>
      <c r="T19" s="32">
        <v>1</v>
      </c>
      <c r="U19" s="32">
        <v>0</v>
      </c>
      <c r="V19" s="32">
        <v>1</v>
      </c>
      <c r="W19" s="32">
        <v>0</v>
      </c>
      <c r="X19" s="32">
        <v>0</v>
      </c>
      <c r="Y19" s="32">
        <v>0</v>
      </c>
      <c r="Z19" s="32">
        <v>11</v>
      </c>
      <c r="AA19" s="32">
        <v>1</v>
      </c>
      <c r="AB19" s="32">
        <v>1</v>
      </c>
      <c r="AC19" s="32">
        <v>2</v>
      </c>
      <c r="AD19" s="32">
        <v>1</v>
      </c>
      <c r="AE19" s="32">
        <v>22</v>
      </c>
      <c r="AF19" s="32">
        <v>1</v>
      </c>
      <c r="AG19" s="32">
        <v>3</v>
      </c>
      <c r="AH19" s="32">
        <v>1</v>
      </c>
      <c r="AI19" s="32">
        <v>24</v>
      </c>
      <c r="AJ19" s="32">
        <v>1</v>
      </c>
      <c r="AK19" s="32">
        <v>0</v>
      </c>
    </row>
    <row r="20" spans="1:37" ht="20.100000000000001" customHeight="1" x14ac:dyDescent="0.25">
      <c r="A20" s="49">
        <v>1</v>
      </c>
      <c r="B20" s="36">
        <v>0.02</v>
      </c>
      <c r="C20" s="36">
        <v>0.01</v>
      </c>
      <c r="D20" s="36">
        <v>0.04</v>
      </c>
      <c r="E20" s="36">
        <v>0.03</v>
      </c>
      <c r="F20" s="36">
        <v>0.03</v>
      </c>
      <c r="G20" s="36">
        <v>0.01</v>
      </c>
      <c r="H20" s="36">
        <v>0.02</v>
      </c>
      <c r="I20" s="36">
        <v>0.03</v>
      </c>
      <c r="J20" s="36">
        <v>0.02</v>
      </c>
      <c r="K20" s="36">
        <v>0.03</v>
      </c>
      <c r="L20" s="36">
        <v>0.03</v>
      </c>
      <c r="M20" s="36">
        <v>0.01</v>
      </c>
      <c r="N20" s="36">
        <v>0.01</v>
      </c>
      <c r="O20" s="36">
        <v>0.03</v>
      </c>
      <c r="P20" s="36">
        <v>0.03</v>
      </c>
      <c r="Q20" s="36">
        <v>0.05</v>
      </c>
      <c r="R20" s="36">
        <v>0.04</v>
      </c>
      <c r="S20" s="36">
        <v>0</v>
      </c>
      <c r="T20" s="36">
        <v>0</v>
      </c>
      <c r="U20" s="36">
        <v>0</v>
      </c>
      <c r="V20" s="36">
        <v>0.01</v>
      </c>
      <c r="W20" s="36">
        <v>0</v>
      </c>
      <c r="X20" s="36">
        <v>0.01</v>
      </c>
      <c r="Y20" s="36">
        <v>0</v>
      </c>
      <c r="Z20" s="36">
        <v>0.71</v>
      </c>
      <c r="AA20" s="36">
        <v>0.02</v>
      </c>
      <c r="AB20" s="36">
        <v>0.13</v>
      </c>
      <c r="AC20" s="36">
        <v>0.03</v>
      </c>
      <c r="AD20" s="36">
        <v>0</v>
      </c>
      <c r="AE20" s="36">
        <v>0.06</v>
      </c>
      <c r="AF20" s="36">
        <v>0</v>
      </c>
      <c r="AG20" s="36">
        <v>7.0000000000000007E-2</v>
      </c>
      <c r="AH20" s="36">
        <v>0</v>
      </c>
      <c r="AI20" s="36">
        <v>0.05</v>
      </c>
      <c r="AJ20" s="36">
        <v>0.01</v>
      </c>
      <c r="AK20" s="36">
        <v>0</v>
      </c>
    </row>
    <row r="21" spans="1:37" x14ac:dyDescent="0.25">
      <c r="B21" s="1">
        <f>((B10)+(B12)+(B14)+(B16)+(B18)+(B20))</f>
        <v>1</v>
      </c>
    </row>
  </sheetData>
  <sheetProtection algorithmName="SHA-512" hashValue="Tf6Wcfg6uLdEXAYG/xCcNweG5vla6bTSMCyLqoLeSAQMmc1Tm6ms1VP94XvwFW7WOsQzU292m5PKuOnHjc4wdg==" saltValue="SOuKlcgV+/DjyW7pi83kRg=="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AK21"/>
  <sheetViews>
    <sheetView showGridLines="0" workbookViewId="0"/>
  </sheetViews>
  <sheetFormatPr defaultColWidth="10.85546875" defaultRowHeight="15" x14ac:dyDescent="0.25"/>
  <cols>
    <col min="1" max="1" width="56.14062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58.25" customHeight="1" x14ac:dyDescent="0.35">
      <c r="A3" s="95" t="s">
        <v>496</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7.5"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1050</v>
      </c>
      <c r="C7" s="34">
        <v>529</v>
      </c>
      <c r="D7" s="34">
        <v>520</v>
      </c>
      <c r="E7" s="34">
        <v>269</v>
      </c>
      <c r="F7" s="34">
        <v>178</v>
      </c>
      <c r="G7" s="34">
        <v>184</v>
      </c>
      <c r="H7" s="34">
        <v>184</v>
      </c>
      <c r="I7" s="34">
        <v>234</v>
      </c>
      <c r="J7" s="34">
        <v>400</v>
      </c>
      <c r="K7" s="34">
        <v>373</v>
      </c>
      <c r="L7" s="34">
        <v>276</v>
      </c>
      <c r="M7" s="34">
        <v>243</v>
      </c>
      <c r="N7" s="34">
        <v>243</v>
      </c>
      <c r="O7" s="34">
        <v>147</v>
      </c>
      <c r="P7" s="34">
        <v>250</v>
      </c>
      <c r="Q7" s="34">
        <v>167</v>
      </c>
      <c r="R7" s="34">
        <v>246</v>
      </c>
      <c r="S7" s="34">
        <v>204</v>
      </c>
      <c r="T7" s="34">
        <v>138</v>
      </c>
      <c r="U7" s="34">
        <v>126</v>
      </c>
      <c r="V7" s="34">
        <v>99</v>
      </c>
      <c r="W7" s="34">
        <v>91</v>
      </c>
      <c r="X7" s="34">
        <v>29</v>
      </c>
      <c r="Y7" s="34">
        <v>15</v>
      </c>
      <c r="Z7" s="34">
        <v>15</v>
      </c>
      <c r="AA7" s="34">
        <v>30</v>
      </c>
      <c r="AB7" s="34">
        <v>10</v>
      </c>
      <c r="AC7" s="34">
        <v>48</v>
      </c>
      <c r="AD7" s="34">
        <v>444</v>
      </c>
      <c r="AE7" s="34">
        <v>382</v>
      </c>
      <c r="AF7" s="34">
        <v>177</v>
      </c>
      <c r="AG7" s="34">
        <v>45</v>
      </c>
      <c r="AH7" s="34">
        <v>505</v>
      </c>
      <c r="AI7" s="34">
        <v>465</v>
      </c>
      <c r="AJ7" s="34">
        <v>65</v>
      </c>
      <c r="AK7" s="34">
        <v>16</v>
      </c>
    </row>
    <row r="8" spans="1:37" ht="20.100000000000001" customHeight="1" x14ac:dyDescent="0.25">
      <c r="A8" s="50" t="s">
        <v>488</v>
      </c>
      <c r="B8" s="51">
        <f>100*(($A$10*B10)+($A$12*B12)+($A$14*B14)+($A$16*B16)+($A$18*B18)+($A$20*B20))</f>
        <v>39.900000000000006</v>
      </c>
      <c r="C8" s="51">
        <f t="shared" ref="C8:AK8" si="0">100*(($A$10*C10)+($A$12*C12)+($A$14*C14)+($A$16*C16)+($A$18*C18)+($A$20*C20))</f>
        <v>38.299999999999997</v>
      </c>
      <c r="D8" s="51">
        <f t="shared" si="0"/>
        <v>42.75</v>
      </c>
      <c r="E8" s="51">
        <f t="shared" si="0"/>
        <v>44.85</v>
      </c>
      <c r="F8" s="51">
        <f t="shared" si="0"/>
        <v>37.350000000000009</v>
      </c>
      <c r="G8" s="51">
        <f t="shared" si="0"/>
        <v>38.75</v>
      </c>
      <c r="H8" s="51">
        <f t="shared" si="0"/>
        <v>36.35</v>
      </c>
      <c r="I8" s="51">
        <f t="shared" si="0"/>
        <v>42.15</v>
      </c>
      <c r="J8" s="51">
        <f t="shared" si="0"/>
        <v>37.65</v>
      </c>
      <c r="K8" s="51">
        <f t="shared" si="0"/>
        <v>40.650000000000006</v>
      </c>
      <c r="L8" s="51">
        <f t="shared" si="0"/>
        <v>44.900000000000006</v>
      </c>
      <c r="M8" s="51">
        <f t="shared" si="0"/>
        <v>36.150000000000006</v>
      </c>
      <c r="N8" s="51">
        <f t="shared" si="0"/>
        <v>45.75</v>
      </c>
      <c r="O8" s="51">
        <f t="shared" si="0"/>
        <v>39.900000000000006</v>
      </c>
      <c r="P8" s="51">
        <f t="shared" si="0"/>
        <v>44.45</v>
      </c>
      <c r="Q8" s="51">
        <f t="shared" si="0"/>
        <v>35.25</v>
      </c>
      <c r="R8" s="51">
        <f t="shared" si="0"/>
        <v>26.5</v>
      </c>
      <c r="S8" s="51">
        <f t="shared" si="0"/>
        <v>58.85</v>
      </c>
      <c r="T8" s="51">
        <f t="shared" si="0"/>
        <v>32.299999999999997</v>
      </c>
      <c r="U8" s="51">
        <f t="shared" si="0"/>
        <v>57.65</v>
      </c>
      <c r="V8" s="51">
        <f t="shared" si="0"/>
        <v>24.150000000000002</v>
      </c>
      <c r="W8" s="51">
        <f t="shared" si="0"/>
        <v>53.849999999999994</v>
      </c>
      <c r="X8" s="51">
        <f t="shared" si="0"/>
        <v>26.150000000000002</v>
      </c>
      <c r="Y8" s="51">
        <f t="shared" si="0"/>
        <v>27</v>
      </c>
      <c r="Z8" s="51">
        <f t="shared" si="0"/>
        <v>34.6</v>
      </c>
      <c r="AA8" s="51">
        <f t="shared" si="0"/>
        <v>50.5</v>
      </c>
      <c r="AB8" s="51">
        <f t="shared" si="0"/>
        <v>32.950000000000003</v>
      </c>
      <c r="AC8" s="51">
        <f t="shared" si="0"/>
        <v>33.5</v>
      </c>
      <c r="AD8" s="51">
        <f t="shared" si="0"/>
        <v>56.85</v>
      </c>
      <c r="AE8" s="51">
        <f t="shared" si="0"/>
        <v>26.150000000000002</v>
      </c>
      <c r="AF8" s="51">
        <f t="shared" si="0"/>
        <v>31.25</v>
      </c>
      <c r="AG8" s="51">
        <f t="shared" si="0"/>
        <v>33.5</v>
      </c>
      <c r="AH8" s="51">
        <f t="shared" si="0"/>
        <v>53.1</v>
      </c>
      <c r="AI8" s="51">
        <f t="shared" si="0"/>
        <v>26.650000000000002</v>
      </c>
      <c r="AJ8" s="51">
        <f t="shared" si="0"/>
        <v>34.599999999999994</v>
      </c>
      <c r="AK8" s="51">
        <f t="shared" si="0"/>
        <v>42.749999999999993</v>
      </c>
    </row>
    <row r="9" spans="1:37" ht="20.100000000000001" customHeight="1" x14ac:dyDescent="0.25">
      <c r="A9" s="31">
        <v>25</v>
      </c>
      <c r="B9" s="32">
        <v>388</v>
      </c>
      <c r="C9" s="32">
        <v>217</v>
      </c>
      <c r="D9" s="32">
        <v>171</v>
      </c>
      <c r="E9" s="32">
        <v>105</v>
      </c>
      <c r="F9" s="32">
        <v>67</v>
      </c>
      <c r="G9" s="32">
        <v>50</v>
      </c>
      <c r="H9" s="32">
        <v>84</v>
      </c>
      <c r="I9" s="32">
        <v>82</v>
      </c>
      <c r="J9" s="32">
        <v>156</v>
      </c>
      <c r="K9" s="32">
        <v>127</v>
      </c>
      <c r="L9" s="32">
        <v>104</v>
      </c>
      <c r="M9" s="32">
        <v>101</v>
      </c>
      <c r="N9" s="32">
        <v>75</v>
      </c>
      <c r="O9" s="32">
        <v>55</v>
      </c>
      <c r="P9" s="32">
        <v>91</v>
      </c>
      <c r="Q9" s="32">
        <v>65</v>
      </c>
      <c r="R9" s="32">
        <v>96</v>
      </c>
      <c r="S9" s="32">
        <v>34</v>
      </c>
      <c r="T9" s="32">
        <v>81</v>
      </c>
      <c r="U9" s="32">
        <v>29</v>
      </c>
      <c r="V9" s="32">
        <v>50</v>
      </c>
      <c r="W9" s="32">
        <v>22</v>
      </c>
      <c r="X9" s="32">
        <v>18</v>
      </c>
      <c r="Y9" s="32">
        <v>12</v>
      </c>
      <c r="Z9" s="32">
        <v>6</v>
      </c>
      <c r="AA9" s="32">
        <v>13</v>
      </c>
      <c r="AB9" s="32">
        <v>6</v>
      </c>
      <c r="AC9" s="32">
        <v>21</v>
      </c>
      <c r="AD9" s="32">
        <v>94</v>
      </c>
      <c r="AE9" s="32">
        <v>168</v>
      </c>
      <c r="AF9" s="32">
        <v>106</v>
      </c>
      <c r="AG9" s="32">
        <v>18</v>
      </c>
      <c r="AH9" s="32">
        <v>152</v>
      </c>
      <c r="AI9" s="32">
        <v>194</v>
      </c>
      <c r="AJ9" s="32">
        <v>35</v>
      </c>
      <c r="AK9" s="32">
        <v>7</v>
      </c>
    </row>
    <row r="10" spans="1:37" ht="20.100000000000001" customHeight="1" x14ac:dyDescent="0.25">
      <c r="A10" s="49">
        <v>0.25</v>
      </c>
      <c r="B10" s="36">
        <v>0.37</v>
      </c>
      <c r="C10" s="36">
        <v>0.41</v>
      </c>
      <c r="D10" s="36">
        <v>0.33</v>
      </c>
      <c r="E10" s="36">
        <v>0.39</v>
      </c>
      <c r="F10" s="36">
        <v>0.38</v>
      </c>
      <c r="G10" s="36">
        <v>0.27</v>
      </c>
      <c r="H10" s="36">
        <v>0.45</v>
      </c>
      <c r="I10" s="36">
        <v>0.35</v>
      </c>
      <c r="J10" s="36">
        <v>0.39</v>
      </c>
      <c r="K10" s="36">
        <v>0.34</v>
      </c>
      <c r="L10" s="36">
        <v>0.38</v>
      </c>
      <c r="M10" s="36">
        <v>0.41</v>
      </c>
      <c r="N10" s="36">
        <v>0.31</v>
      </c>
      <c r="O10" s="36">
        <v>0.37</v>
      </c>
      <c r="P10" s="36">
        <v>0.37</v>
      </c>
      <c r="Q10" s="36">
        <v>0.39</v>
      </c>
      <c r="R10" s="36">
        <v>0.39</v>
      </c>
      <c r="S10" s="36">
        <v>0.17</v>
      </c>
      <c r="T10" s="36">
        <v>0.59</v>
      </c>
      <c r="U10" s="36">
        <v>0.23</v>
      </c>
      <c r="V10" s="36">
        <v>0.51</v>
      </c>
      <c r="W10" s="36">
        <v>0.24</v>
      </c>
      <c r="X10" s="36">
        <v>0.61</v>
      </c>
      <c r="Y10" s="36">
        <v>0.8</v>
      </c>
      <c r="Z10" s="36">
        <v>0.4</v>
      </c>
      <c r="AA10" s="36">
        <v>0.44</v>
      </c>
      <c r="AB10" s="36">
        <v>0.56000000000000005</v>
      </c>
      <c r="AC10" s="36">
        <v>0.44</v>
      </c>
      <c r="AD10" s="36">
        <v>0.21</v>
      </c>
      <c r="AE10" s="36">
        <v>0.44</v>
      </c>
      <c r="AF10" s="36">
        <v>0.6</v>
      </c>
      <c r="AG10" s="36">
        <v>0.41</v>
      </c>
      <c r="AH10" s="36">
        <v>0.3</v>
      </c>
      <c r="AI10" s="36">
        <v>0.42</v>
      </c>
      <c r="AJ10" s="36">
        <v>0.54</v>
      </c>
      <c r="AK10" s="36">
        <v>0.42</v>
      </c>
    </row>
    <row r="11" spans="1:37" ht="20.100000000000001" customHeight="1" x14ac:dyDescent="0.25">
      <c r="A11" s="31">
        <v>75</v>
      </c>
      <c r="B11" s="32">
        <v>183</v>
      </c>
      <c r="C11" s="32">
        <v>89</v>
      </c>
      <c r="D11" s="32">
        <v>94</v>
      </c>
      <c r="E11" s="32">
        <v>39</v>
      </c>
      <c r="F11" s="32">
        <v>38</v>
      </c>
      <c r="G11" s="32">
        <v>32</v>
      </c>
      <c r="H11" s="32">
        <v>22</v>
      </c>
      <c r="I11" s="32">
        <v>51</v>
      </c>
      <c r="J11" s="32">
        <v>71</v>
      </c>
      <c r="K11" s="32">
        <v>63</v>
      </c>
      <c r="L11" s="32">
        <v>49</v>
      </c>
      <c r="M11" s="32">
        <v>34</v>
      </c>
      <c r="N11" s="32">
        <v>54</v>
      </c>
      <c r="O11" s="32">
        <v>19</v>
      </c>
      <c r="P11" s="32">
        <v>49</v>
      </c>
      <c r="Q11" s="32">
        <v>27</v>
      </c>
      <c r="R11" s="32">
        <v>12</v>
      </c>
      <c r="S11" s="32">
        <v>69</v>
      </c>
      <c r="T11" s="32">
        <v>4</v>
      </c>
      <c r="U11" s="32">
        <v>49</v>
      </c>
      <c r="V11" s="32">
        <v>2</v>
      </c>
      <c r="W11" s="32">
        <v>30</v>
      </c>
      <c r="X11" s="32">
        <v>1</v>
      </c>
      <c r="Y11" s="32">
        <v>0</v>
      </c>
      <c r="Z11" s="32">
        <v>4</v>
      </c>
      <c r="AA11" s="32">
        <v>7</v>
      </c>
      <c r="AB11" s="32">
        <v>1</v>
      </c>
      <c r="AC11" s="32">
        <v>5</v>
      </c>
      <c r="AD11" s="32">
        <v>153</v>
      </c>
      <c r="AE11" s="32">
        <v>18</v>
      </c>
      <c r="AF11" s="32">
        <v>5</v>
      </c>
      <c r="AG11" s="32">
        <v>7</v>
      </c>
      <c r="AH11" s="32">
        <v>152</v>
      </c>
      <c r="AI11" s="32">
        <v>25</v>
      </c>
      <c r="AJ11" s="32">
        <v>4</v>
      </c>
      <c r="AK11" s="32">
        <v>2</v>
      </c>
    </row>
    <row r="12" spans="1:37" ht="20.100000000000001" customHeight="1" x14ac:dyDescent="0.25">
      <c r="A12" s="49">
        <v>0.75</v>
      </c>
      <c r="B12" s="36">
        <v>0.17</v>
      </c>
      <c r="C12" s="36">
        <v>0.17</v>
      </c>
      <c r="D12" s="36">
        <v>0.18</v>
      </c>
      <c r="E12" s="36">
        <v>0.14000000000000001</v>
      </c>
      <c r="F12" s="36">
        <v>0.21</v>
      </c>
      <c r="G12" s="36">
        <v>0.18</v>
      </c>
      <c r="H12" s="36">
        <v>0.12</v>
      </c>
      <c r="I12" s="36">
        <v>0.22</v>
      </c>
      <c r="J12" s="36">
        <v>0.18</v>
      </c>
      <c r="K12" s="36">
        <v>0.17</v>
      </c>
      <c r="L12" s="36">
        <v>0.18</v>
      </c>
      <c r="M12" s="36">
        <v>0.14000000000000001</v>
      </c>
      <c r="N12" s="36">
        <v>0.22</v>
      </c>
      <c r="O12" s="36">
        <v>0.13</v>
      </c>
      <c r="P12" s="36">
        <v>0.2</v>
      </c>
      <c r="Q12" s="36">
        <v>0.16</v>
      </c>
      <c r="R12" s="36">
        <v>0.05</v>
      </c>
      <c r="S12" s="36">
        <v>0.34</v>
      </c>
      <c r="T12" s="36">
        <v>0.03</v>
      </c>
      <c r="U12" s="36">
        <v>0.38</v>
      </c>
      <c r="V12" s="36">
        <v>0.02</v>
      </c>
      <c r="W12" s="36">
        <v>0.33</v>
      </c>
      <c r="X12" s="36">
        <v>0.04</v>
      </c>
      <c r="Y12" s="36">
        <v>0</v>
      </c>
      <c r="Z12" s="36">
        <v>0.26</v>
      </c>
      <c r="AA12" s="36">
        <v>0.24</v>
      </c>
      <c r="AB12" s="36">
        <v>0.13</v>
      </c>
      <c r="AC12" s="36">
        <v>0.1</v>
      </c>
      <c r="AD12" s="36">
        <v>0.34</v>
      </c>
      <c r="AE12" s="36">
        <v>0.05</v>
      </c>
      <c r="AF12" s="36">
        <v>0.03</v>
      </c>
      <c r="AG12" s="36">
        <v>0.15</v>
      </c>
      <c r="AH12" s="36">
        <v>0.3</v>
      </c>
      <c r="AI12" s="36">
        <v>0.05</v>
      </c>
      <c r="AJ12" s="36">
        <v>0.06</v>
      </c>
      <c r="AK12" s="36">
        <v>0.15</v>
      </c>
    </row>
    <row r="13" spans="1:37" ht="20.100000000000001" customHeight="1" x14ac:dyDescent="0.25">
      <c r="A13" s="31">
        <v>50</v>
      </c>
      <c r="B13" s="32">
        <v>173</v>
      </c>
      <c r="C13" s="32">
        <v>75</v>
      </c>
      <c r="D13" s="32">
        <v>98</v>
      </c>
      <c r="E13" s="32">
        <v>34</v>
      </c>
      <c r="F13" s="32">
        <v>25</v>
      </c>
      <c r="G13" s="32">
        <v>36</v>
      </c>
      <c r="H13" s="32">
        <v>30</v>
      </c>
      <c r="I13" s="32">
        <v>49</v>
      </c>
      <c r="J13" s="32">
        <v>54</v>
      </c>
      <c r="K13" s="32">
        <v>61</v>
      </c>
      <c r="L13" s="32">
        <v>58</v>
      </c>
      <c r="M13" s="32">
        <v>33</v>
      </c>
      <c r="N13" s="32">
        <v>49</v>
      </c>
      <c r="O13" s="32">
        <v>30</v>
      </c>
      <c r="P13" s="32">
        <v>32</v>
      </c>
      <c r="Q13" s="32">
        <v>29</v>
      </c>
      <c r="R13" s="32">
        <v>41</v>
      </c>
      <c r="S13" s="32">
        <v>35</v>
      </c>
      <c r="T13" s="32">
        <v>30</v>
      </c>
      <c r="U13" s="32">
        <v>21</v>
      </c>
      <c r="V13" s="32">
        <v>13</v>
      </c>
      <c r="W13" s="32">
        <v>15</v>
      </c>
      <c r="X13" s="32">
        <v>1</v>
      </c>
      <c r="Y13" s="32">
        <v>2</v>
      </c>
      <c r="Z13" s="32">
        <v>0</v>
      </c>
      <c r="AA13" s="32">
        <v>7</v>
      </c>
      <c r="AB13" s="32">
        <v>2</v>
      </c>
      <c r="AC13" s="32">
        <v>7</v>
      </c>
      <c r="AD13" s="32">
        <v>75</v>
      </c>
      <c r="AE13" s="32">
        <v>56</v>
      </c>
      <c r="AF13" s="32">
        <v>36</v>
      </c>
      <c r="AG13" s="32">
        <v>6</v>
      </c>
      <c r="AH13" s="32">
        <v>76</v>
      </c>
      <c r="AI13" s="32">
        <v>79</v>
      </c>
      <c r="AJ13" s="32">
        <v>13</v>
      </c>
      <c r="AK13" s="32">
        <v>5</v>
      </c>
    </row>
    <row r="14" spans="1:37" ht="20.100000000000001" customHeight="1" x14ac:dyDescent="0.25">
      <c r="A14" s="49">
        <v>0.5</v>
      </c>
      <c r="B14" s="36">
        <v>0.17</v>
      </c>
      <c r="C14" s="36">
        <v>0.14000000000000001</v>
      </c>
      <c r="D14" s="36">
        <v>0.19</v>
      </c>
      <c r="E14" s="36">
        <v>0.13</v>
      </c>
      <c r="F14" s="36">
        <v>0.14000000000000001</v>
      </c>
      <c r="G14" s="36">
        <v>0.19</v>
      </c>
      <c r="H14" s="36">
        <v>0.16</v>
      </c>
      <c r="I14" s="36">
        <v>0.21</v>
      </c>
      <c r="J14" s="36">
        <v>0.14000000000000001</v>
      </c>
      <c r="K14" s="36">
        <v>0.16</v>
      </c>
      <c r="L14" s="36">
        <v>0.21</v>
      </c>
      <c r="M14" s="36">
        <v>0.14000000000000001</v>
      </c>
      <c r="N14" s="36">
        <v>0.2</v>
      </c>
      <c r="O14" s="36">
        <v>0.21</v>
      </c>
      <c r="P14" s="36">
        <v>0.13</v>
      </c>
      <c r="Q14" s="36">
        <v>0.17</v>
      </c>
      <c r="R14" s="36">
        <v>0.17</v>
      </c>
      <c r="S14" s="36">
        <v>0.17</v>
      </c>
      <c r="T14" s="36">
        <v>0.22</v>
      </c>
      <c r="U14" s="36">
        <v>0.17</v>
      </c>
      <c r="V14" s="36">
        <v>0.13</v>
      </c>
      <c r="W14" s="36">
        <v>0.17</v>
      </c>
      <c r="X14" s="36">
        <v>0.05</v>
      </c>
      <c r="Y14" s="36">
        <v>0.14000000000000001</v>
      </c>
      <c r="Z14" s="36">
        <v>0.03</v>
      </c>
      <c r="AA14" s="36">
        <v>0.23</v>
      </c>
      <c r="AB14" s="36">
        <v>0.16</v>
      </c>
      <c r="AC14" s="36">
        <v>0.14000000000000001</v>
      </c>
      <c r="AD14" s="36">
        <v>0.17</v>
      </c>
      <c r="AE14" s="36">
        <v>0.15</v>
      </c>
      <c r="AF14" s="36">
        <v>0.2</v>
      </c>
      <c r="AG14" s="36">
        <v>0.14000000000000001</v>
      </c>
      <c r="AH14" s="36">
        <v>0.15</v>
      </c>
      <c r="AI14" s="36">
        <v>0.17</v>
      </c>
      <c r="AJ14" s="36">
        <v>0.2</v>
      </c>
      <c r="AK14" s="36">
        <v>0.34</v>
      </c>
    </row>
    <row r="15" spans="1:37" ht="20.100000000000001" customHeight="1" x14ac:dyDescent="0.25">
      <c r="A15" s="31">
        <v>0</v>
      </c>
      <c r="B15" s="32">
        <v>146</v>
      </c>
      <c r="C15" s="32">
        <v>64</v>
      </c>
      <c r="D15" s="32">
        <v>81</v>
      </c>
      <c r="E15" s="32">
        <v>30</v>
      </c>
      <c r="F15" s="32">
        <v>31</v>
      </c>
      <c r="G15" s="32">
        <v>37</v>
      </c>
      <c r="H15" s="32">
        <v>25</v>
      </c>
      <c r="I15" s="32">
        <v>23</v>
      </c>
      <c r="J15" s="32">
        <v>67</v>
      </c>
      <c r="K15" s="32">
        <v>61</v>
      </c>
      <c r="L15" s="32">
        <v>18</v>
      </c>
      <c r="M15" s="32">
        <v>42</v>
      </c>
      <c r="N15" s="32">
        <v>29</v>
      </c>
      <c r="O15" s="32">
        <v>20</v>
      </c>
      <c r="P15" s="32">
        <v>28</v>
      </c>
      <c r="Q15" s="32">
        <v>27</v>
      </c>
      <c r="R15" s="32">
        <v>60</v>
      </c>
      <c r="S15" s="32">
        <v>21</v>
      </c>
      <c r="T15" s="32">
        <v>7</v>
      </c>
      <c r="U15" s="32">
        <v>6</v>
      </c>
      <c r="V15" s="32">
        <v>25</v>
      </c>
      <c r="W15" s="32">
        <v>10</v>
      </c>
      <c r="X15" s="32">
        <v>4</v>
      </c>
      <c r="Y15" s="32">
        <v>1</v>
      </c>
      <c r="Z15" s="32">
        <v>3</v>
      </c>
      <c r="AA15" s="32">
        <v>0</v>
      </c>
      <c r="AB15" s="32">
        <v>1</v>
      </c>
      <c r="AC15" s="32">
        <v>8</v>
      </c>
      <c r="AD15" s="32">
        <v>38</v>
      </c>
      <c r="AE15" s="32">
        <v>90</v>
      </c>
      <c r="AF15" s="32">
        <v>10</v>
      </c>
      <c r="AG15" s="32">
        <v>8</v>
      </c>
      <c r="AH15" s="32">
        <v>39</v>
      </c>
      <c r="AI15" s="32">
        <v>103</v>
      </c>
      <c r="AJ15" s="32">
        <v>3</v>
      </c>
      <c r="AK15" s="32">
        <v>1</v>
      </c>
    </row>
    <row r="16" spans="1:37" ht="20.100000000000001" customHeight="1" x14ac:dyDescent="0.25">
      <c r="A16" s="49">
        <v>0</v>
      </c>
      <c r="B16" s="36">
        <v>0.14000000000000001</v>
      </c>
      <c r="C16" s="36">
        <v>0.12</v>
      </c>
      <c r="D16" s="36">
        <v>0.16</v>
      </c>
      <c r="E16" s="36">
        <v>0.11</v>
      </c>
      <c r="F16" s="36">
        <v>0.17</v>
      </c>
      <c r="G16" s="36">
        <v>0.2</v>
      </c>
      <c r="H16" s="36">
        <v>0.13</v>
      </c>
      <c r="I16" s="36">
        <v>0.1</v>
      </c>
      <c r="J16" s="36">
        <v>0.17</v>
      </c>
      <c r="K16" s="36">
        <v>0.16</v>
      </c>
      <c r="L16" s="36">
        <v>0.06</v>
      </c>
      <c r="M16" s="36">
        <v>0.17</v>
      </c>
      <c r="N16" s="36">
        <v>0.12</v>
      </c>
      <c r="O16" s="36">
        <v>0.13</v>
      </c>
      <c r="P16" s="36">
        <v>0.11</v>
      </c>
      <c r="Q16" s="36">
        <v>0.16</v>
      </c>
      <c r="R16" s="36">
        <v>0.24</v>
      </c>
      <c r="S16" s="36">
        <v>0.1</v>
      </c>
      <c r="T16" s="36">
        <v>0.05</v>
      </c>
      <c r="U16" s="36">
        <v>0.05</v>
      </c>
      <c r="V16" s="36">
        <v>0.25</v>
      </c>
      <c r="W16" s="36">
        <v>0.11</v>
      </c>
      <c r="X16" s="36">
        <v>0.12</v>
      </c>
      <c r="Y16" s="36">
        <v>0.06</v>
      </c>
      <c r="Z16" s="36">
        <v>0.19</v>
      </c>
      <c r="AA16" s="36">
        <v>0</v>
      </c>
      <c r="AB16" s="36">
        <v>0.12</v>
      </c>
      <c r="AC16" s="36">
        <v>0.17</v>
      </c>
      <c r="AD16" s="36">
        <v>0.09</v>
      </c>
      <c r="AE16" s="36">
        <v>0.24</v>
      </c>
      <c r="AF16" s="36">
        <v>0.06</v>
      </c>
      <c r="AG16" s="36">
        <v>0.17</v>
      </c>
      <c r="AH16" s="36">
        <v>0.08</v>
      </c>
      <c r="AI16" s="36">
        <v>0.22</v>
      </c>
      <c r="AJ16" s="36">
        <v>0.05</v>
      </c>
      <c r="AK16" s="36">
        <v>0.05</v>
      </c>
    </row>
    <row r="17" spans="1:37" ht="20.100000000000001" customHeight="1" x14ac:dyDescent="0.25">
      <c r="A17" s="31">
        <v>30</v>
      </c>
      <c r="B17" s="32">
        <v>81</v>
      </c>
      <c r="C17" s="32">
        <v>58</v>
      </c>
      <c r="D17" s="32">
        <v>23</v>
      </c>
      <c r="E17" s="32">
        <v>19</v>
      </c>
      <c r="F17" s="32">
        <v>12</v>
      </c>
      <c r="G17" s="32">
        <v>18</v>
      </c>
      <c r="H17" s="32">
        <v>13</v>
      </c>
      <c r="I17" s="32">
        <v>19</v>
      </c>
      <c r="J17" s="32">
        <v>31</v>
      </c>
      <c r="K17" s="32">
        <v>28</v>
      </c>
      <c r="L17" s="32">
        <v>22</v>
      </c>
      <c r="M17" s="32">
        <v>19</v>
      </c>
      <c r="N17" s="32">
        <v>12</v>
      </c>
      <c r="O17" s="32">
        <v>11</v>
      </c>
      <c r="P17" s="32">
        <v>23</v>
      </c>
      <c r="Q17" s="32">
        <v>16</v>
      </c>
      <c r="R17" s="32">
        <v>37</v>
      </c>
      <c r="S17" s="32">
        <v>4</v>
      </c>
      <c r="T17" s="32">
        <v>14</v>
      </c>
      <c r="U17" s="32">
        <v>3</v>
      </c>
      <c r="V17" s="32">
        <v>8</v>
      </c>
      <c r="W17" s="32">
        <v>2</v>
      </c>
      <c r="X17" s="32">
        <v>5</v>
      </c>
      <c r="Y17" s="32">
        <v>0</v>
      </c>
      <c r="Z17" s="32">
        <v>2</v>
      </c>
      <c r="AA17" s="32">
        <v>0</v>
      </c>
      <c r="AB17" s="32">
        <v>0</v>
      </c>
      <c r="AC17" s="32">
        <v>5</v>
      </c>
      <c r="AD17" s="32">
        <v>9</v>
      </c>
      <c r="AE17" s="32">
        <v>49</v>
      </c>
      <c r="AF17" s="32">
        <v>18</v>
      </c>
      <c r="AG17" s="32">
        <v>5</v>
      </c>
      <c r="AH17" s="32">
        <v>11</v>
      </c>
      <c r="AI17" s="32">
        <v>62</v>
      </c>
      <c r="AJ17" s="32">
        <v>8</v>
      </c>
      <c r="AK17" s="32">
        <v>0</v>
      </c>
    </row>
    <row r="18" spans="1:37" ht="20.100000000000001" customHeight="1" x14ac:dyDescent="0.25">
      <c r="A18" s="49">
        <v>0.3</v>
      </c>
      <c r="B18" s="36">
        <v>0.08</v>
      </c>
      <c r="C18" s="36">
        <v>0.11</v>
      </c>
      <c r="D18" s="36">
        <v>0.05</v>
      </c>
      <c r="E18" s="36">
        <v>7.0000000000000007E-2</v>
      </c>
      <c r="F18" s="36">
        <v>7.0000000000000007E-2</v>
      </c>
      <c r="G18" s="36">
        <v>0.1</v>
      </c>
      <c r="H18" s="36">
        <v>7.0000000000000007E-2</v>
      </c>
      <c r="I18" s="36">
        <v>0.08</v>
      </c>
      <c r="J18" s="36">
        <v>0.08</v>
      </c>
      <c r="K18" s="36">
        <v>0.08</v>
      </c>
      <c r="L18" s="36">
        <v>0.08</v>
      </c>
      <c r="M18" s="36">
        <v>0.08</v>
      </c>
      <c r="N18" s="36">
        <v>0.05</v>
      </c>
      <c r="O18" s="36">
        <v>0.08</v>
      </c>
      <c r="P18" s="36">
        <v>0.09</v>
      </c>
      <c r="Q18" s="36">
        <v>0.1</v>
      </c>
      <c r="R18" s="36">
        <v>0.15</v>
      </c>
      <c r="S18" s="36">
        <v>0.02</v>
      </c>
      <c r="T18" s="36">
        <v>0.11</v>
      </c>
      <c r="U18" s="36">
        <v>0.03</v>
      </c>
      <c r="V18" s="36">
        <v>0.08</v>
      </c>
      <c r="W18" s="36">
        <v>0.02</v>
      </c>
      <c r="X18" s="36">
        <v>0.18</v>
      </c>
      <c r="Y18" s="36">
        <v>0</v>
      </c>
      <c r="Z18" s="36">
        <v>0.12</v>
      </c>
      <c r="AA18" s="36">
        <v>0</v>
      </c>
      <c r="AB18" s="36">
        <v>0.04</v>
      </c>
      <c r="AC18" s="36">
        <v>0.1</v>
      </c>
      <c r="AD18" s="36">
        <v>0.02</v>
      </c>
      <c r="AE18" s="36">
        <v>0.13</v>
      </c>
      <c r="AF18" s="36">
        <v>0.1</v>
      </c>
      <c r="AG18" s="36">
        <v>0.1</v>
      </c>
      <c r="AH18" s="36">
        <v>0.02</v>
      </c>
      <c r="AI18" s="36">
        <v>0.13</v>
      </c>
      <c r="AJ18" s="36">
        <v>0.12</v>
      </c>
      <c r="AK18" s="36">
        <v>0</v>
      </c>
    </row>
    <row r="19" spans="1:37" ht="20.100000000000001" customHeight="1" x14ac:dyDescent="0.25">
      <c r="A19" s="31">
        <v>100</v>
      </c>
      <c r="B19" s="32">
        <v>79</v>
      </c>
      <c r="C19" s="32">
        <v>26</v>
      </c>
      <c r="D19" s="32">
        <v>53</v>
      </c>
      <c r="E19" s="32">
        <v>42</v>
      </c>
      <c r="F19" s="32">
        <v>5</v>
      </c>
      <c r="G19" s="32">
        <v>11</v>
      </c>
      <c r="H19" s="32">
        <v>10</v>
      </c>
      <c r="I19" s="32">
        <v>10</v>
      </c>
      <c r="J19" s="32">
        <v>21</v>
      </c>
      <c r="K19" s="32">
        <v>33</v>
      </c>
      <c r="L19" s="32">
        <v>25</v>
      </c>
      <c r="M19" s="32">
        <v>14</v>
      </c>
      <c r="N19" s="32">
        <v>24</v>
      </c>
      <c r="O19" s="32">
        <v>12</v>
      </c>
      <c r="P19" s="32">
        <v>27</v>
      </c>
      <c r="Q19" s="32">
        <v>3</v>
      </c>
      <c r="R19" s="32">
        <v>0</v>
      </c>
      <c r="S19" s="32">
        <v>41</v>
      </c>
      <c r="T19" s="32">
        <v>2</v>
      </c>
      <c r="U19" s="32">
        <v>18</v>
      </c>
      <c r="V19" s="32">
        <v>1</v>
      </c>
      <c r="W19" s="32">
        <v>12</v>
      </c>
      <c r="X19" s="32">
        <v>0</v>
      </c>
      <c r="Y19" s="32">
        <v>0</v>
      </c>
      <c r="Z19" s="32">
        <v>0</v>
      </c>
      <c r="AA19" s="32">
        <v>3</v>
      </c>
      <c r="AB19" s="32">
        <v>0</v>
      </c>
      <c r="AC19" s="32">
        <v>2</v>
      </c>
      <c r="AD19" s="32">
        <v>75</v>
      </c>
      <c r="AE19" s="32">
        <v>1</v>
      </c>
      <c r="AF19" s="32">
        <v>2</v>
      </c>
      <c r="AG19" s="32">
        <v>1</v>
      </c>
      <c r="AH19" s="32">
        <v>75</v>
      </c>
      <c r="AI19" s="32">
        <v>2</v>
      </c>
      <c r="AJ19" s="32">
        <v>2</v>
      </c>
      <c r="AK19" s="32">
        <v>1</v>
      </c>
    </row>
    <row r="20" spans="1:37" ht="20.100000000000001" customHeight="1" x14ac:dyDescent="0.25">
      <c r="A20" s="49">
        <v>1</v>
      </c>
      <c r="B20" s="36">
        <v>7.0000000000000007E-2</v>
      </c>
      <c r="C20" s="36">
        <v>0.05</v>
      </c>
      <c r="D20" s="36">
        <v>0.1</v>
      </c>
      <c r="E20" s="36">
        <v>0.16</v>
      </c>
      <c r="F20" s="36">
        <v>0.03</v>
      </c>
      <c r="G20" s="36">
        <v>0.06</v>
      </c>
      <c r="H20" s="36">
        <v>0.06</v>
      </c>
      <c r="I20" s="36">
        <v>0.04</v>
      </c>
      <c r="J20" s="36">
        <v>0.05</v>
      </c>
      <c r="K20" s="36">
        <v>0.09</v>
      </c>
      <c r="L20" s="36">
        <v>0.09</v>
      </c>
      <c r="M20" s="36">
        <v>0.06</v>
      </c>
      <c r="N20" s="36">
        <v>0.1</v>
      </c>
      <c r="O20" s="36">
        <v>0.08</v>
      </c>
      <c r="P20" s="36">
        <v>0.11</v>
      </c>
      <c r="Q20" s="36">
        <v>0.02</v>
      </c>
      <c r="R20" s="36">
        <v>0</v>
      </c>
      <c r="S20" s="36">
        <v>0.2</v>
      </c>
      <c r="T20" s="36">
        <v>0.01</v>
      </c>
      <c r="U20" s="36">
        <v>0.14000000000000001</v>
      </c>
      <c r="V20" s="36">
        <v>0.01</v>
      </c>
      <c r="W20" s="36">
        <v>0.14000000000000001</v>
      </c>
      <c r="X20" s="36">
        <v>0</v>
      </c>
      <c r="Y20" s="36">
        <v>0</v>
      </c>
      <c r="Z20" s="36">
        <v>0</v>
      </c>
      <c r="AA20" s="36">
        <v>0.1</v>
      </c>
      <c r="AB20" s="36">
        <v>0</v>
      </c>
      <c r="AC20" s="36">
        <v>0.05</v>
      </c>
      <c r="AD20" s="36">
        <v>0.17</v>
      </c>
      <c r="AE20" s="36">
        <v>0</v>
      </c>
      <c r="AF20" s="36">
        <v>0.01</v>
      </c>
      <c r="AG20" s="36">
        <v>0.02</v>
      </c>
      <c r="AH20" s="36">
        <v>0.15</v>
      </c>
      <c r="AI20" s="36">
        <v>0</v>
      </c>
      <c r="AJ20" s="36">
        <v>0.03</v>
      </c>
      <c r="AK20" s="36">
        <v>0.04</v>
      </c>
    </row>
    <row r="21" spans="1:37" x14ac:dyDescent="0.25">
      <c r="B21" s="1">
        <f>((B10)+(B12)+(B14)+(B16)+(B18)+(B20))</f>
        <v>1</v>
      </c>
    </row>
  </sheetData>
  <sheetProtection algorithmName="SHA-512" hashValue="VdG18pt9a4qHjHiWe5TOFU56mgU4J4ECNKXzrsz0Njxyjdr6e9BijU3k7o8FOYu8pI+C3vmO7bDdfps8IxErOw==" saltValue="qXmcV8hy1nZRxohdv67QVA=="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AK21"/>
  <sheetViews>
    <sheetView showGridLines="0" workbookViewId="0"/>
  </sheetViews>
  <sheetFormatPr defaultColWidth="10.85546875" defaultRowHeight="15" x14ac:dyDescent="0.25"/>
  <cols>
    <col min="1" max="1" width="51.2851562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58.25" customHeight="1" x14ac:dyDescent="0.35">
      <c r="A3" s="95" t="s">
        <v>497</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102.75"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1050</v>
      </c>
      <c r="C7" s="34">
        <v>528</v>
      </c>
      <c r="D7" s="34">
        <v>519</v>
      </c>
      <c r="E7" s="34">
        <v>269</v>
      </c>
      <c r="F7" s="34">
        <v>178</v>
      </c>
      <c r="G7" s="34">
        <v>185</v>
      </c>
      <c r="H7" s="34">
        <v>185</v>
      </c>
      <c r="I7" s="34">
        <v>233</v>
      </c>
      <c r="J7" s="34">
        <v>402</v>
      </c>
      <c r="K7" s="34">
        <v>373</v>
      </c>
      <c r="L7" s="34">
        <v>276</v>
      </c>
      <c r="M7" s="34">
        <v>243</v>
      </c>
      <c r="N7" s="34">
        <v>243</v>
      </c>
      <c r="O7" s="34">
        <v>148</v>
      </c>
      <c r="P7" s="34">
        <v>249</v>
      </c>
      <c r="Q7" s="34">
        <v>167</v>
      </c>
      <c r="R7" s="34">
        <v>245</v>
      </c>
      <c r="S7" s="34">
        <v>204</v>
      </c>
      <c r="T7" s="34">
        <v>138</v>
      </c>
      <c r="U7" s="34">
        <v>128</v>
      </c>
      <c r="V7" s="34">
        <v>100</v>
      </c>
      <c r="W7" s="34">
        <v>90</v>
      </c>
      <c r="X7" s="34">
        <v>30</v>
      </c>
      <c r="Y7" s="34">
        <v>15</v>
      </c>
      <c r="Z7" s="34">
        <v>14</v>
      </c>
      <c r="AA7" s="34">
        <v>31</v>
      </c>
      <c r="AB7" s="34">
        <v>11</v>
      </c>
      <c r="AC7" s="34">
        <v>48</v>
      </c>
      <c r="AD7" s="34">
        <v>444</v>
      </c>
      <c r="AE7" s="34">
        <v>383</v>
      </c>
      <c r="AF7" s="34">
        <v>177</v>
      </c>
      <c r="AG7" s="34">
        <v>46</v>
      </c>
      <c r="AH7" s="34">
        <v>505</v>
      </c>
      <c r="AI7" s="34">
        <v>464</v>
      </c>
      <c r="AJ7" s="34">
        <v>66</v>
      </c>
      <c r="AK7" s="34">
        <v>15</v>
      </c>
    </row>
    <row r="8" spans="1:37" ht="20.100000000000001" customHeight="1" x14ac:dyDescent="0.25">
      <c r="A8" s="50" t="s">
        <v>488</v>
      </c>
      <c r="B8" s="51">
        <f>100*(($A$10*B10)+($A$12*B12)+($A$14*B14)+($A$16*B16)+($A$18*B18)+($A$20*B20))</f>
        <v>49.6</v>
      </c>
      <c r="C8" s="51">
        <f t="shared" ref="C8:AK8" si="0">100*(($A$10*C10)+($A$12*C12)+($A$14*C14)+($A$16*C16)+($A$18*C18)+($A$20*C20))</f>
        <v>50.7</v>
      </c>
      <c r="D8" s="51">
        <f t="shared" si="0"/>
        <v>49.25</v>
      </c>
      <c r="E8" s="51">
        <f t="shared" si="0"/>
        <v>52.399999999999991</v>
      </c>
      <c r="F8" s="51">
        <f t="shared" si="0"/>
        <v>52.800000000000004</v>
      </c>
      <c r="G8" s="51">
        <f t="shared" si="0"/>
        <v>51.4</v>
      </c>
      <c r="H8" s="51">
        <f t="shared" si="0"/>
        <v>44.9</v>
      </c>
      <c r="I8" s="51">
        <f t="shared" si="0"/>
        <v>48.9</v>
      </c>
      <c r="J8" s="51">
        <f t="shared" si="0"/>
        <v>53.849999999999994</v>
      </c>
      <c r="K8" s="51">
        <f t="shared" si="0"/>
        <v>48.35</v>
      </c>
      <c r="L8" s="51">
        <f t="shared" si="0"/>
        <v>48.1</v>
      </c>
      <c r="M8" s="51">
        <f t="shared" si="0"/>
        <v>55.55</v>
      </c>
      <c r="N8" s="51">
        <f t="shared" si="0"/>
        <v>44.4</v>
      </c>
      <c r="O8" s="51">
        <f t="shared" si="0"/>
        <v>45.20000000000001</v>
      </c>
      <c r="P8" s="51">
        <f t="shared" si="0"/>
        <v>49.65</v>
      </c>
      <c r="Q8" s="51">
        <f t="shared" si="0"/>
        <v>55.000000000000007</v>
      </c>
      <c r="R8" s="51">
        <f t="shared" si="0"/>
        <v>67.849999999999994</v>
      </c>
      <c r="S8" s="51">
        <f t="shared" si="0"/>
        <v>35</v>
      </c>
      <c r="T8" s="51">
        <f t="shared" si="0"/>
        <v>58.550000000000004</v>
      </c>
      <c r="U8" s="51">
        <f t="shared" si="0"/>
        <v>39.550000000000004</v>
      </c>
      <c r="V8" s="51">
        <f t="shared" si="0"/>
        <v>55.850000000000009</v>
      </c>
      <c r="W8" s="51">
        <f t="shared" si="0"/>
        <v>34.650000000000006</v>
      </c>
      <c r="X8" s="51">
        <f t="shared" si="0"/>
        <v>50.8</v>
      </c>
      <c r="Y8" s="51">
        <f t="shared" si="0"/>
        <v>49.5</v>
      </c>
      <c r="Z8" s="51">
        <f t="shared" si="0"/>
        <v>58.650000000000006</v>
      </c>
      <c r="AA8" s="51">
        <f t="shared" si="0"/>
        <v>41.5</v>
      </c>
      <c r="AB8" s="51">
        <f t="shared" si="0"/>
        <v>37.75</v>
      </c>
      <c r="AC8" s="51">
        <f t="shared" si="0"/>
        <v>54.999999999999993</v>
      </c>
      <c r="AD8" s="51">
        <f t="shared" si="0"/>
        <v>35.549999999999997</v>
      </c>
      <c r="AE8" s="51">
        <f t="shared" si="0"/>
        <v>63.849999999999994</v>
      </c>
      <c r="AF8" s="51">
        <f t="shared" si="0"/>
        <v>56.85</v>
      </c>
      <c r="AG8" s="51">
        <f t="shared" si="0"/>
        <v>49.550000000000004</v>
      </c>
      <c r="AH8" s="51">
        <f t="shared" si="0"/>
        <v>40.25</v>
      </c>
      <c r="AI8" s="51">
        <f t="shared" si="0"/>
        <v>59.95</v>
      </c>
      <c r="AJ8" s="51">
        <f t="shared" si="0"/>
        <v>54.55</v>
      </c>
      <c r="AK8" s="51">
        <f t="shared" si="0"/>
        <v>48.000000000000007</v>
      </c>
    </row>
    <row r="9" spans="1:37" ht="20.100000000000001" customHeight="1" x14ac:dyDescent="0.25">
      <c r="A9" s="31">
        <v>75</v>
      </c>
      <c r="B9" s="32">
        <v>353</v>
      </c>
      <c r="C9" s="32">
        <v>190</v>
      </c>
      <c r="D9" s="32">
        <v>163</v>
      </c>
      <c r="E9" s="32">
        <v>95</v>
      </c>
      <c r="F9" s="32">
        <v>76</v>
      </c>
      <c r="G9" s="32">
        <v>62</v>
      </c>
      <c r="H9" s="32">
        <v>41</v>
      </c>
      <c r="I9" s="32">
        <v>80</v>
      </c>
      <c r="J9" s="32">
        <v>163</v>
      </c>
      <c r="K9" s="32">
        <v>104</v>
      </c>
      <c r="L9" s="32">
        <v>87</v>
      </c>
      <c r="M9" s="32">
        <v>97</v>
      </c>
      <c r="N9" s="32">
        <v>71</v>
      </c>
      <c r="O9" s="32">
        <v>33</v>
      </c>
      <c r="P9" s="32">
        <v>85</v>
      </c>
      <c r="Q9" s="32">
        <v>67</v>
      </c>
      <c r="R9" s="32">
        <v>126</v>
      </c>
      <c r="S9" s="32">
        <v>24</v>
      </c>
      <c r="T9" s="32">
        <v>69</v>
      </c>
      <c r="U9" s="32">
        <v>24</v>
      </c>
      <c r="V9" s="32">
        <v>44</v>
      </c>
      <c r="W9" s="32">
        <v>12</v>
      </c>
      <c r="X9" s="32">
        <v>13</v>
      </c>
      <c r="Y9" s="32">
        <v>6</v>
      </c>
      <c r="Z9" s="32">
        <v>7</v>
      </c>
      <c r="AA9" s="32">
        <v>10</v>
      </c>
      <c r="AB9" s="32">
        <v>1</v>
      </c>
      <c r="AC9" s="32">
        <v>18</v>
      </c>
      <c r="AD9" s="32">
        <v>64</v>
      </c>
      <c r="AE9" s="32">
        <v>188</v>
      </c>
      <c r="AF9" s="32">
        <v>86</v>
      </c>
      <c r="AG9" s="32">
        <v>15</v>
      </c>
      <c r="AH9" s="32">
        <v>102</v>
      </c>
      <c r="AI9" s="32">
        <v>212</v>
      </c>
      <c r="AJ9" s="32">
        <v>32</v>
      </c>
      <c r="AK9" s="32">
        <v>6</v>
      </c>
    </row>
    <row r="10" spans="1:37" ht="20.100000000000001" customHeight="1" x14ac:dyDescent="0.25">
      <c r="A10" s="49">
        <v>0.75</v>
      </c>
      <c r="B10" s="36">
        <v>0.34</v>
      </c>
      <c r="C10" s="36">
        <v>0.36</v>
      </c>
      <c r="D10" s="36">
        <v>0.31</v>
      </c>
      <c r="E10" s="36">
        <v>0.35</v>
      </c>
      <c r="F10" s="36">
        <v>0.42</v>
      </c>
      <c r="G10" s="36">
        <v>0.34</v>
      </c>
      <c r="H10" s="36">
        <v>0.22</v>
      </c>
      <c r="I10" s="36">
        <v>0.34</v>
      </c>
      <c r="J10" s="36">
        <v>0.41</v>
      </c>
      <c r="K10" s="36">
        <v>0.28000000000000003</v>
      </c>
      <c r="L10" s="36">
        <v>0.31</v>
      </c>
      <c r="M10" s="36">
        <v>0.4</v>
      </c>
      <c r="N10" s="36">
        <v>0.28999999999999998</v>
      </c>
      <c r="O10" s="36">
        <v>0.22</v>
      </c>
      <c r="P10" s="36">
        <v>0.34</v>
      </c>
      <c r="Q10" s="36">
        <v>0.4</v>
      </c>
      <c r="R10" s="36">
        <v>0.51</v>
      </c>
      <c r="S10" s="36">
        <v>0.12</v>
      </c>
      <c r="T10" s="36">
        <v>0.5</v>
      </c>
      <c r="U10" s="36">
        <v>0.19</v>
      </c>
      <c r="V10" s="36">
        <v>0.45</v>
      </c>
      <c r="W10" s="36">
        <v>0.14000000000000001</v>
      </c>
      <c r="X10" s="36">
        <v>0.43</v>
      </c>
      <c r="Y10" s="36">
        <v>0.38</v>
      </c>
      <c r="Z10" s="36">
        <v>0.46</v>
      </c>
      <c r="AA10" s="36">
        <v>0.33</v>
      </c>
      <c r="AB10" s="36">
        <v>0.12</v>
      </c>
      <c r="AC10" s="36">
        <v>0.37</v>
      </c>
      <c r="AD10" s="36">
        <v>0.14000000000000001</v>
      </c>
      <c r="AE10" s="36">
        <v>0.49</v>
      </c>
      <c r="AF10" s="36">
        <v>0.49</v>
      </c>
      <c r="AG10" s="36">
        <v>0.33</v>
      </c>
      <c r="AH10" s="36">
        <v>0.2</v>
      </c>
      <c r="AI10" s="36">
        <v>0.46</v>
      </c>
      <c r="AJ10" s="36">
        <v>0.5</v>
      </c>
      <c r="AK10" s="36">
        <v>0.41</v>
      </c>
    </row>
    <row r="11" spans="1:37" ht="20.100000000000001" customHeight="1" x14ac:dyDescent="0.25">
      <c r="A11" s="31">
        <v>50</v>
      </c>
      <c r="B11" s="32">
        <v>238</v>
      </c>
      <c r="C11" s="32">
        <v>112</v>
      </c>
      <c r="D11" s="32">
        <v>125</v>
      </c>
      <c r="E11" s="32">
        <v>50</v>
      </c>
      <c r="F11" s="32">
        <v>39</v>
      </c>
      <c r="G11" s="32">
        <v>38</v>
      </c>
      <c r="H11" s="32">
        <v>52</v>
      </c>
      <c r="I11" s="32">
        <v>58</v>
      </c>
      <c r="J11" s="32">
        <v>86</v>
      </c>
      <c r="K11" s="32">
        <v>75</v>
      </c>
      <c r="L11" s="32">
        <v>77</v>
      </c>
      <c r="M11" s="32">
        <v>55</v>
      </c>
      <c r="N11" s="32">
        <v>49</v>
      </c>
      <c r="O11" s="32">
        <v>36</v>
      </c>
      <c r="P11" s="32">
        <v>51</v>
      </c>
      <c r="Q11" s="32">
        <v>47</v>
      </c>
      <c r="R11" s="32">
        <v>51</v>
      </c>
      <c r="S11" s="32">
        <v>44</v>
      </c>
      <c r="T11" s="32">
        <v>36</v>
      </c>
      <c r="U11" s="32">
        <v>33</v>
      </c>
      <c r="V11" s="32">
        <v>27</v>
      </c>
      <c r="W11" s="32">
        <v>18</v>
      </c>
      <c r="X11" s="32">
        <v>6</v>
      </c>
      <c r="Y11" s="32">
        <v>3</v>
      </c>
      <c r="Z11" s="32">
        <v>1</v>
      </c>
      <c r="AA11" s="32">
        <v>5</v>
      </c>
      <c r="AB11" s="32">
        <v>3</v>
      </c>
      <c r="AC11" s="32">
        <v>11</v>
      </c>
      <c r="AD11" s="32">
        <v>102</v>
      </c>
      <c r="AE11" s="32">
        <v>84</v>
      </c>
      <c r="AF11" s="32">
        <v>44</v>
      </c>
      <c r="AG11" s="32">
        <v>9</v>
      </c>
      <c r="AH11" s="32">
        <v>113</v>
      </c>
      <c r="AI11" s="32">
        <v>109</v>
      </c>
      <c r="AJ11" s="32">
        <v>13</v>
      </c>
      <c r="AK11" s="32">
        <v>4</v>
      </c>
    </row>
    <row r="12" spans="1:37" ht="20.100000000000001" customHeight="1" x14ac:dyDescent="0.25">
      <c r="A12" s="49">
        <v>0.5</v>
      </c>
      <c r="B12" s="36">
        <v>0.23</v>
      </c>
      <c r="C12" s="36">
        <v>0.21</v>
      </c>
      <c r="D12" s="36">
        <v>0.24</v>
      </c>
      <c r="E12" s="36">
        <v>0.19</v>
      </c>
      <c r="F12" s="36">
        <v>0.22</v>
      </c>
      <c r="G12" s="36">
        <v>0.2</v>
      </c>
      <c r="H12" s="36">
        <v>0.28000000000000003</v>
      </c>
      <c r="I12" s="36">
        <v>0.25</v>
      </c>
      <c r="J12" s="36">
        <v>0.21</v>
      </c>
      <c r="K12" s="36">
        <v>0.2</v>
      </c>
      <c r="L12" s="36">
        <v>0.28000000000000003</v>
      </c>
      <c r="M12" s="36">
        <v>0.23</v>
      </c>
      <c r="N12" s="36">
        <v>0.2</v>
      </c>
      <c r="O12" s="36">
        <v>0.24</v>
      </c>
      <c r="P12" s="36">
        <v>0.2</v>
      </c>
      <c r="Q12" s="36">
        <v>0.28000000000000003</v>
      </c>
      <c r="R12" s="36">
        <v>0.21</v>
      </c>
      <c r="S12" s="36">
        <v>0.22</v>
      </c>
      <c r="T12" s="36">
        <v>0.26</v>
      </c>
      <c r="U12" s="36">
        <v>0.26</v>
      </c>
      <c r="V12" s="36">
        <v>0.27</v>
      </c>
      <c r="W12" s="36">
        <v>0.2</v>
      </c>
      <c r="X12" s="36">
        <v>0.2</v>
      </c>
      <c r="Y12" s="36">
        <v>0.23</v>
      </c>
      <c r="Z12" s="36">
        <v>0.08</v>
      </c>
      <c r="AA12" s="36">
        <v>0.16</v>
      </c>
      <c r="AB12" s="36">
        <v>0.26</v>
      </c>
      <c r="AC12" s="36">
        <v>0.22</v>
      </c>
      <c r="AD12" s="36">
        <v>0.23</v>
      </c>
      <c r="AE12" s="36">
        <v>0.22</v>
      </c>
      <c r="AF12" s="36">
        <v>0.25</v>
      </c>
      <c r="AG12" s="36">
        <v>0.19</v>
      </c>
      <c r="AH12" s="36">
        <v>0.22</v>
      </c>
      <c r="AI12" s="36">
        <v>0.23</v>
      </c>
      <c r="AJ12" s="36">
        <v>0.19</v>
      </c>
      <c r="AK12" s="36">
        <v>0.25</v>
      </c>
    </row>
    <row r="13" spans="1:37" ht="20.100000000000001" customHeight="1" x14ac:dyDescent="0.25">
      <c r="A13" s="31">
        <v>25</v>
      </c>
      <c r="B13" s="32">
        <v>188</v>
      </c>
      <c r="C13" s="32">
        <v>95</v>
      </c>
      <c r="D13" s="32">
        <v>92</v>
      </c>
      <c r="E13" s="32">
        <v>51</v>
      </c>
      <c r="F13" s="32">
        <v>33</v>
      </c>
      <c r="G13" s="32">
        <v>26</v>
      </c>
      <c r="H13" s="32">
        <v>34</v>
      </c>
      <c r="I13" s="32">
        <v>43</v>
      </c>
      <c r="J13" s="32">
        <v>56</v>
      </c>
      <c r="K13" s="32">
        <v>79</v>
      </c>
      <c r="L13" s="32">
        <v>53</v>
      </c>
      <c r="M13" s="32">
        <v>33</v>
      </c>
      <c r="N13" s="32">
        <v>52</v>
      </c>
      <c r="O13" s="32">
        <v>41</v>
      </c>
      <c r="P13" s="32">
        <v>38</v>
      </c>
      <c r="Q13" s="32">
        <v>24</v>
      </c>
      <c r="R13" s="32">
        <v>15</v>
      </c>
      <c r="S13" s="32">
        <v>57</v>
      </c>
      <c r="T13" s="32">
        <v>18</v>
      </c>
      <c r="U13" s="32">
        <v>36</v>
      </c>
      <c r="V13" s="32">
        <v>16</v>
      </c>
      <c r="W13" s="32">
        <v>15</v>
      </c>
      <c r="X13" s="32">
        <v>3</v>
      </c>
      <c r="Y13" s="32">
        <v>6</v>
      </c>
      <c r="Z13" s="32">
        <v>3</v>
      </c>
      <c r="AA13" s="32">
        <v>11</v>
      </c>
      <c r="AB13" s="32">
        <v>2</v>
      </c>
      <c r="AC13" s="32">
        <v>7</v>
      </c>
      <c r="AD13" s="32">
        <v>112</v>
      </c>
      <c r="AE13" s="32">
        <v>40</v>
      </c>
      <c r="AF13" s="32">
        <v>25</v>
      </c>
      <c r="AG13" s="32">
        <v>10</v>
      </c>
      <c r="AH13" s="32">
        <v>127</v>
      </c>
      <c r="AI13" s="32">
        <v>53</v>
      </c>
      <c r="AJ13" s="32">
        <v>6</v>
      </c>
      <c r="AK13" s="32">
        <v>2</v>
      </c>
    </row>
    <row r="14" spans="1:37" ht="20.100000000000001" customHeight="1" x14ac:dyDescent="0.25">
      <c r="A14" s="49">
        <v>0.25</v>
      </c>
      <c r="B14" s="36">
        <v>0.18</v>
      </c>
      <c r="C14" s="36">
        <v>0.18</v>
      </c>
      <c r="D14" s="36">
        <v>0.18</v>
      </c>
      <c r="E14" s="36">
        <v>0.19</v>
      </c>
      <c r="F14" s="36">
        <v>0.18</v>
      </c>
      <c r="G14" s="36">
        <v>0.14000000000000001</v>
      </c>
      <c r="H14" s="36">
        <v>0.18</v>
      </c>
      <c r="I14" s="36">
        <v>0.18</v>
      </c>
      <c r="J14" s="36">
        <v>0.14000000000000001</v>
      </c>
      <c r="K14" s="36">
        <v>0.21</v>
      </c>
      <c r="L14" s="36">
        <v>0.19</v>
      </c>
      <c r="M14" s="36">
        <v>0.13</v>
      </c>
      <c r="N14" s="36">
        <v>0.21</v>
      </c>
      <c r="O14" s="36">
        <v>0.28000000000000003</v>
      </c>
      <c r="P14" s="36">
        <v>0.15</v>
      </c>
      <c r="Q14" s="36">
        <v>0.14000000000000001</v>
      </c>
      <c r="R14" s="36">
        <v>0.06</v>
      </c>
      <c r="S14" s="36">
        <v>0.28000000000000003</v>
      </c>
      <c r="T14" s="36">
        <v>0.13</v>
      </c>
      <c r="U14" s="36">
        <v>0.28000000000000003</v>
      </c>
      <c r="V14" s="36">
        <v>0.16</v>
      </c>
      <c r="W14" s="36">
        <v>0.17</v>
      </c>
      <c r="X14" s="36">
        <v>0.09</v>
      </c>
      <c r="Y14" s="36">
        <v>0.38</v>
      </c>
      <c r="Z14" s="36">
        <v>0.21</v>
      </c>
      <c r="AA14" s="36">
        <v>0.35</v>
      </c>
      <c r="AB14" s="36">
        <v>0.21</v>
      </c>
      <c r="AC14" s="36">
        <v>0.15</v>
      </c>
      <c r="AD14" s="36">
        <v>0.25</v>
      </c>
      <c r="AE14" s="36">
        <v>0.1</v>
      </c>
      <c r="AF14" s="36">
        <v>0.14000000000000001</v>
      </c>
      <c r="AG14" s="36">
        <v>0.22</v>
      </c>
      <c r="AH14" s="36">
        <v>0.25</v>
      </c>
      <c r="AI14" s="36">
        <v>0.11</v>
      </c>
      <c r="AJ14" s="36">
        <v>0.09</v>
      </c>
      <c r="AK14" s="36">
        <v>0.11</v>
      </c>
    </row>
    <row r="15" spans="1:37" ht="20.100000000000001" customHeight="1" x14ac:dyDescent="0.25">
      <c r="A15" s="31">
        <v>0</v>
      </c>
      <c r="B15" s="32">
        <v>121</v>
      </c>
      <c r="C15" s="32">
        <v>51</v>
      </c>
      <c r="D15" s="32">
        <v>70</v>
      </c>
      <c r="E15" s="32">
        <v>37</v>
      </c>
      <c r="F15" s="32">
        <v>13</v>
      </c>
      <c r="G15" s="32">
        <v>25</v>
      </c>
      <c r="H15" s="32">
        <v>23</v>
      </c>
      <c r="I15" s="32">
        <v>24</v>
      </c>
      <c r="J15" s="32">
        <v>41</v>
      </c>
      <c r="K15" s="32">
        <v>52</v>
      </c>
      <c r="L15" s="32">
        <v>28</v>
      </c>
      <c r="M15" s="32">
        <v>21</v>
      </c>
      <c r="N15" s="32">
        <v>38</v>
      </c>
      <c r="O15" s="32">
        <v>14</v>
      </c>
      <c r="P15" s="32">
        <v>37</v>
      </c>
      <c r="Q15" s="32">
        <v>11</v>
      </c>
      <c r="R15" s="32">
        <v>6</v>
      </c>
      <c r="S15" s="32">
        <v>48</v>
      </c>
      <c r="T15" s="32">
        <v>3</v>
      </c>
      <c r="U15" s="32">
        <v>18</v>
      </c>
      <c r="V15" s="32">
        <v>7</v>
      </c>
      <c r="W15" s="32">
        <v>27</v>
      </c>
      <c r="X15" s="32">
        <v>2</v>
      </c>
      <c r="Y15" s="32">
        <v>0</v>
      </c>
      <c r="Z15" s="32">
        <v>1</v>
      </c>
      <c r="AA15" s="32">
        <v>5</v>
      </c>
      <c r="AB15" s="32">
        <v>1</v>
      </c>
      <c r="AC15" s="32">
        <v>5</v>
      </c>
      <c r="AD15" s="32">
        <v>97</v>
      </c>
      <c r="AE15" s="32">
        <v>14</v>
      </c>
      <c r="AF15" s="32">
        <v>5</v>
      </c>
      <c r="AG15" s="32">
        <v>5</v>
      </c>
      <c r="AH15" s="32">
        <v>88</v>
      </c>
      <c r="AI15" s="32">
        <v>24</v>
      </c>
      <c r="AJ15" s="32">
        <v>6</v>
      </c>
      <c r="AK15" s="32">
        <v>3</v>
      </c>
    </row>
    <row r="16" spans="1:37" ht="20.100000000000001" customHeight="1" x14ac:dyDescent="0.25">
      <c r="A16" s="49">
        <v>0</v>
      </c>
      <c r="B16" s="36">
        <v>0.12</v>
      </c>
      <c r="C16" s="36">
        <v>0.1</v>
      </c>
      <c r="D16" s="36">
        <v>0.14000000000000001</v>
      </c>
      <c r="E16" s="36">
        <v>0.14000000000000001</v>
      </c>
      <c r="F16" s="36">
        <v>7.0000000000000007E-2</v>
      </c>
      <c r="G16" s="36">
        <v>0.13</v>
      </c>
      <c r="H16" s="36">
        <v>0.12</v>
      </c>
      <c r="I16" s="36">
        <v>0.1</v>
      </c>
      <c r="J16" s="36">
        <v>0.1</v>
      </c>
      <c r="K16" s="36">
        <v>0.14000000000000001</v>
      </c>
      <c r="L16" s="36">
        <v>0.1</v>
      </c>
      <c r="M16" s="36">
        <v>0.09</v>
      </c>
      <c r="N16" s="36">
        <v>0.16</v>
      </c>
      <c r="O16" s="36">
        <v>0.1</v>
      </c>
      <c r="P16" s="36">
        <v>0.15</v>
      </c>
      <c r="Q16" s="36">
        <v>7.0000000000000007E-2</v>
      </c>
      <c r="R16" s="36">
        <v>0.02</v>
      </c>
      <c r="S16" s="36">
        <v>0.23</v>
      </c>
      <c r="T16" s="36">
        <v>0.02</v>
      </c>
      <c r="U16" s="36">
        <v>0.14000000000000001</v>
      </c>
      <c r="V16" s="36">
        <v>7.0000000000000007E-2</v>
      </c>
      <c r="W16" s="36">
        <v>0.3</v>
      </c>
      <c r="X16" s="36">
        <v>7.0000000000000007E-2</v>
      </c>
      <c r="Y16" s="36">
        <v>0</v>
      </c>
      <c r="Z16" s="36">
        <v>0.08</v>
      </c>
      <c r="AA16" s="36">
        <v>0.16</v>
      </c>
      <c r="AB16" s="36">
        <v>0.06</v>
      </c>
      <c r="AC16" s="36">
        <v>0.1</v>
      </c>
      <c r="AD16" s="36">
        <v>0.22</v>
      </c>
      <c r="AE16" s="36">
        <v>0.04</v>
      </c>
      <c r="AF16" s="36">
        <v>0.03</v>
      </c>
      <c r="AG16" s="36">
        <v>0.11</v>
      </c>
      <c r="AH16" s="36">
        <v>0.17</v>
      </c>
      <c r="AI16" s="36">
        <v>0.05</v>
      </c>
      <c r="AJ16" s="36">
        <v>0.08</v>
      </c>
      <c r="AK16" s="36">
        <v>0.21</v>
      </c>
    </row>
    <row r="17" spans="1:37" ht="20.100000000000001" customHeight="1" x14ac:dyDescent="0.25">
      <c r="A17" s="31">
        <v>30</v>
      </c>
      <c r="B17" s="32">
        <v>75</v>
      </c>
      <c r="C17" s="32">
        <v>49</v>
      </c>
      <c r="D17" s="32">
        <v>26</v>
      </c>
      <c r="E17" s="32">
        <v>7</v>
      </c>
      <c r="F17" s="32">
        <v>10</v>
      </c>
      <c r="G17" s="32">
        <v>15</v>
      </c>
      <c r="H17" s="32">
        <v>24</v>
      </c>
      <c r="I17" s="32">
        <v>19</v>
      </c>
      <c r="J17" s="32">
        <v>29</v>
      </c>
      <c r="K17" s="32">
        <v>26</v>
      </c>
      <c r="L17" s="32">
        <v>20</v>
      </c>
      <c r="M17" s="32">
        <v>14</v>
      </c>
      <c r="N17" s="32">
        <v>20</v>
      </c>
      <c r="O17" s="32">
        <v>14</v>
      </c>
      <c r="P17" s="32">
        <v>19</v>
      </c>
      <c r="Q17" s="32">
        <v>8</v>
      </c>
      <c r="R17" s="32">
        <v>5</v>
      </c>
      <c r="S17" s="32">
        <v>21</v>
      </c>
      <c r="T17" s="32">
        <v>8</v>
      </c>
      <c r="U17" s="32">
        <v>14</v>
      </c>
      <c r="V17" s="32">
        <v>2</v>
      </c>
      <c r="W17" s="32">
        <v>12</v>
      </c>
      <c r="X17" s="32">
        <v>6</v>
      </c>
      <c r="Y17" s="32">
        <v>0</v>
      </c>
      <c r="Z17" s="32">
        <v>0</v>
      </c>
      <c r="AA17" s="32">
        <v>0</v>
      </c>
      <c r="AB17" s="32">
        <v>4</v>
      </c>
      <c r="AC17" s="32">
        <v>2</v>
      </c>
      <c r="AD17" s="32">
        <v>50</v>
      </c>
      <c r="AE17" s="32">
        <v>9</v>
      </c>
      <c r="AF17" s="32">
        <v>13</v>
      </c>
      <c r="AG17" s="32">
        <v>3</v>
      </c>
      <c r="AH17" s="32">
        <v>51</v>
      </c>
      <c r="AI17" s="32">
        <v>17</v>
      </c>
      <c r="AJ17" s="32">
        <v>7</v>
      </c>
      <c r="AK17" s="32">
        <v>0</v>
      </c>
    </row>
    <row r="18" spans="1:37" ht="20.100000000000001" customHeight="1" x14ac:dyDescent="0.25">
      <c r="A18" s="49">
        <v>0.3</v>
      </c>
      <c r="B18" s="36">
        <v>7.0000000000000007E-2</v>
      </c>
      <c r="C18" s="36">
        <v>0.09</v>
      </c>
      <c r="D18" s="36">
        <v>0.05</v>
      </c>
      <c r="E18" s="36">
        <v>0.03</v>
      </c>
      <c r="F18" s="36">
        <v>0.06</v>
      </c>
      <c r="G18" s="36">
        <v>0.08</v>
      </c>
      <c r="H18" s="36">
        <v>0.13</v>
      </c>
      <c r="I18" s="36">
        <v>0.08</v>
      </c>
      <c r="J18" s="36">
        <v>7.0000000000000007E-2</v>
      </c>
      <c r="K18" s="36">
        <v>7.0000000000000007E-2</v>
      </c>
      <c r="L18" s="36">
        <v>7.0000000000000007E-2</v>
      </c>
      <c r="M18" s="36">
        <v>0.06</v>
      </c>
      <c r="N18" s="36">
        <v>0.08</v>
      </c>
      <c r="O18" s="36">
        <v>0.09</v>
      </c>
      <c r="P18" s="36">
        <v>0.08</v>
      </c>
      <c r="Q18" s="36">
        <v>0.05</v>
      </c>
      <c r="R18" s="36">
        <v>0.02</v>
      </c>
      <c r="S18" s="36">
        <v>0.1</v>
      </c>
      <c r="T18" s="36">
        <v>0.06</v>
      </c>
      <c r="U18" s="36">
        <v>0.11</v>
      </c>
      <c r="V18" s="36">
        <v>0.02</v>
      </c>
      <c r="W18" s="36">
        <v>0.13</v>
      </c>
      <c r="X18" s="36">
        <v>0.21</v>
      </c>
      <c r="Y18" s="36">
        <v>0</v>
      </c>
      <c r="Z18" s="36">
        <v>0.03</v>
      </c>
      <c r="AA18" s="36">
        <v>0</v>
      </c>
      <c r="AB18" s="36">
        <v>0.35</v>
      </c>
      <c r="AC18" s="36">
        <v>0.05</v>
      </c>
      <c r="AD18" s="36">
        <v>0.11</v>
      </c>
      <c r="AE18" s="36">
        <v>0.02</v>
      </c>
      <c r="AF18" s="36">
        <v>7.0000000000000007E-2</v>
      </c>
      <c r="AG18" s="36">
        <v>0.06</v>
      </c>
      <c r="AH18" s="36">
        <v>0.1</v>
      </c>
      <c r="AI18" s="36">
        <v>0.04</v>
      </c>
      <c r="AJ18" s="36">
        <v>0.11</v>
      </c>
      <c r="AK18" s="36">
        <v>0</v>
      </c>
    </row>
    <row r="19" spans="1:37" ht="20.100000000000001" customHeight="1" x14ac:dyDescent="0.25">
      <c r="A19" s="31">
        <v>100</v>
      </c>
      <c r="B19" s="32">
        <v>75</v>
      </c>
      <c r="C19" s="32">
        <v>31</v>
      </c>
      <c r="D19" s="32">
        <v>43</v>
      </c>
      <c r="E19" s="32">
        <v>29</v>
      </c>
      <c r="F19" s="32">
        <v>7</v>
      </c>
      <c r="G19" s="32">
        <v>19</v>
      </c>
      <c r="H19" s="32">
        <v>11</v>
      </c>
      <c r="I19" s="32">
        <v>9</v>
      </c>
      <c r="J19" s="32">
        <v>27</v>
      </c>
      <c r="K19" s="32">
        <v>37</v>
      </c>
      <c r="L19" s="32">
        <v>11</v>
      </c>
      <c r="M19" s="32">
        <v>23</v>
      </c>
      <c r="N19" s="32">
        <v>13</v>
      </c>
      <c r="O19" s="32">
        <v>10</v>
      </c>
      <c r="P19" s="32">
        <v>19</v>
      </c>
      <c r="Q19" s="32">
        <v>10</v>
      </c>
      <c r="R19" s="32">
        <v>42</v>
      </c>
      <c r="S19" s="32">
        <v>10</v>
      </c>
      <c r="T19" s="32">
        <v>4</v>
      </c>
      <c r="U19" s="32">
        <v>3</v>
      </c>
      <c r="V19" s="32">
        <v>4</v>
      </c>
      <c r="W19" s="32">
        <v>6</v>
      </c>
      <c r="X19" s="32">
        <v>0</v>
      </c>
      <c r="Y19" s="32">
        <v>0</v>
      </c>
      <c r="Z19" s="32">
        <v>2</v>
      </c>
      <c r="AA19" s="32">
        <v>0</v>
      </c>
      <c r="AB19" s="32">
        <v>0</v>
      </c>
      <c r="AC19" s="32">
        <v>5</v>
      </c>
      <c r="AD19" s="32">
        <v>19</v>
      </c>
      <c r="AE19" s="32">
        <v>48</v>
      </c>
      <c r="AF19" s="32">
        <v>4</v>
      </c>
      <c r="AG19" s="32">
        <v>4</v>
      </c>
      <c r="AH19" s="32">
        <v>24</v>
      </c>
      <c r="AI19" s="32">
        <v>49</v>
      </c>
      <c r="AJ19" s="32">
        <v>2</v>
      </c>
      <c r="AK19" s="32">
        <v>0</v>
      </c>
    </row>
    <row r="20" spans="1:37" ht="20.100000000000001" customHeight="1" x14ac:dyDescent="0.25">
      <c r="A20" s="49">
        <v>1</v>
      </c>
      <c r="B20" s="36">
        <v>0.06</v>
      </c>
      <c r="C20" s="36">
        <v>0.06</v>
      </c>
      <c r="D20" s="36">
        <v>0.08</v>
      </c>
      <c r="E20" s="36">
        <v>0.11</v>
      </c>
      <c r="F20" s="36">
        <v>0.04</v>
      </c>
      <c r="G20" s="36">
        <v>0.1</v>
      </c>
      <c r="H20" s="36">
        <v>0.06</v>
      </c>
      <c r="I20" s="36">
        <v>0.04</v>
      </c>
      <c r="J20" s="36">
        <v>7.0000000000000007E-2</v>
      </c>
      <c r="K20" s="36">
        <v>0.1</v>
      </c>
      <c r="L20" s="36">
        <v>0.04</v>
      </c>
      <c r="M20" s="36">
        <v>0.09</v>
      </c>
      <c r="N20" s="36">
        <v>0.05</v>
      </c>
      <c r="O20" s="36">
        <v>7.0000000000000007E-2</v>
      </c>
      <c r="P20" s="36">
        <v>0.08</v>
      </c>
      <c r="Q20" s="36">
        <v>0.06</v>
      </c>
      <c r="R20" s="36">
        <v>0.17</v>
      </c>
      <c r="S20" s="36">
        <v>0.05</v>
      </c>
      <c r="T20" s="36">
        <v>0.03</v>
      </c>
      <c r="U20" s="36">
        <v>0.02</v>
      </c>
      <c r="V20" s="36">
        <v>0.04</v>
      </c>
      <c r="W20" s="36">
        <v>0.06</v>
      </c>
      <c r="X20" s="36">
        <v>0</v>
      </c>
      <c r="Y20" s="36">
        <v>0</v>
      </c>
      <c r="Z20" s="36">
        <v>0.14000000000000001</v>
      </c>
      <c r="AA20" s="36">
        <v>0</v>
      </c>
      <c r="AB20" s="36">
        <v>0</v>
      </c>
      <c r="AC20" s="36">
        <v>0.11</v>
      </c>
      <c r="AD20" s="36">
        <v>0.04</v>
      </c>
      <c r="AE20" s="36">
        <v>0.13</v>
      </c>
      <c r="AF20" s="36">
        <v>0.02</v>
      </c>
      <c r="AG20" s="36">
        <v>0.08</v>
      </c>
      <c r="AH20" s="36">
        <v>0.05</v>
      </c>
      <c r="AI20" s="36">
        <v>0.1</v>
      </c>
      <c r="AJ20" s="36">
        <v>0.02</v>
      </c>
      <c r="AK20" s="36">
        <v>0.02</v>
      </c>
    </row>
    <row r="21" spans="1:37" x14ac:dyDescent="0.25">
      <c r="B21" s="1">
        <f>((B10)+(B12)+(B14)+(B16)+(B18)+(B20))</f>
        <v>1</v>
      </c>
    </row>
  </sheetData>
  <sheetProtection algorithmName="SHA-512" hashValue="83+LS7l5lz5ywoC9iEM83sFLziZNStQR7TuZEA8mKYuGnls3ZjBD4jW0eZnEVQsSsJBPYfiXdpN8nRsbZTNz6A==" saltValue="IxIySvt/ljfP4VI1SKBktA=="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AK21"/>
  <sheetViews>
    <sheetView showGridLines="0" workbookViewId="0"/>
  </sheetViews>
  <sheetFormatPr defaultColWidth="10.85546875" defaultRowHeight="15" x14ac:dyDescent="0.25"/>
  <cols>
    <col min="1" max="1" width="56.14062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58.25" customHeight="1" x14ac:dyDescent="0.35">
      <c r="A3" s="95" t="s">
        <v>498</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102.75"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1050</v>
      </c>
      <c r="C7" s="34">
        <v>529</v>
      </c>
      <c r="D7" s="34">
        <v>521</v>
      </c>
      <c r="E7" s="34">
        <v>270</v>
      </c>
      <c r="F7" s="34">
        <v>179</v>
      </c>
      <c r="G7" s="34">
        <v>184</v>
      </c>
      <c r="H7" s="34">
        <v>185</v>
      </c>
      <c r="I7" s="34">
        <v>234</v>
      </c>
      <c r="J7" s="34">
        <v>400</v>
      </c>
      <c r="K7" s="34">
        <v>373</v>
      </c>
      <c r="L7" s="34">
        <v>276</v>
      </c>
      <c r="M7" s="34">
        <v>243</v>
      </c>
      <c r="N7" s="34">
        <v>244</v>
      </c>
      <c r="O7" s="34">
        <v>147</v>
      </c>
      <c r="P7" s="34">
        <v>249</v>
      </c>
      <c r="Q7" s="34">
        <v>167</v>
      </c>
      <c r="R7" s="34">
        <v>246</v>
      </c>
      <c r="S7" s="34">
        <v>205</v>
      </c>
      <c r="T7" s="34">
        <v>136</v>
      </c>
      <c r="U7" s="34">
        <v>126</v>
      </c>
      <c r="V7" s="34">
        <v>99</v>
      </c>
      <c r="W7" s="34">
        <v>90</v>
      </c>
      <c r="X7" s="34">
        <v>30</v>
      </c>
      <c r="Y7" s="34">
        <v>15</v>
      </c>
      <c r="Z7" s="34">
        <v>15</v>
      </c>
      <c r="AA7" s="34">
        <v>30</v>
      </c>
      <c r="AB7" s="34">
        <v>10</v>
      </c>
      <c r="AC7" s="34">
        <v>48</v>
      </c>
      <c r="AD7" s="34">
        <v>444</v>
      </c>
      <c r="AE7" s="34">
        <v>382</v>
      </c>
      <c r="AF7" s="34">
        <v>178</v>
      </c>
      <c r="AG7" s="34">
        <v>44</v>
      </c>
      <c r="AH7" s="34">
        <v>504</v>
      </c>
      <c r="AI7" s="34">
        <v>465</v>
      </c>
      <c r="AJ7" s="34">
        <v>65</v>
      </c>
      <c r="AK7" s="34">
        <v>15</v>
      </c>
    </row>
    <row r="8" spans="1:37" ht="20.100000000000001" customHeight="1" x14ac:dyDescent="0.25">
      <c r="A8" s="50" t="s">
        <v>488</v>
      </c>
      <c r="B8" s="51">
        <f>100*(($A$10*B10)+($A$12*B12)+($A$14*B14)+($A$16*B16)+($A$18*B18)+($A$20*B20))</f>
        <v>44</v>
      </c>
      <c r="C8" s="51">
        <f t="shared" ref="C8:AK8" si="0">100*(($A$10*C10)+($A$12*C12)+($A$14*C14)+($A$16*C16)+($A$18*C18)+($A$20*C20))</f>
        <v>44.800000000000004</v>
      </c>
      <c r="D8" s="51">
        <f t="shared" si="0"/>
        <v>42.150000000000006</v>
      </c>
      <c r="E8" s="51">
        <f t="shared" si="0"/>
        <v>43.150000000000006</v>
      </c>
      <c r="F8" s="51">
        <f t="shared" si="0"/>
        <v>45.500000000000007</v>
      </c>
      <c r="G8" s="51">
        <f t="shared" si="0"/>
        <v>40.5</v>
      </c>
      <c r="H8" s="51">
        <f t="shared" si="0"/>
        <v>42.050000000000004</v>
      </c>
      <c r="I8" s="51">
        <f t="shared" si="0"/>
        <v>47.400000000000006</v>
      </c>
      <c r="J8" s="51">
        <f t="shared" si="0"/>
        <v>44.100000000000009</v>
      </c>
      <c r="K8" s="51">
        <f t="shared" si="0"/>
        <v>41.9</v>
      </c>
      <c r="L8" s="51">
        <f t="shared" si="0"/>
        <v>45.449999999999996</v>
      </c>
      <c r="M8" s="51">
        <f t="shared" si="0"/>
        <v>52.05</v>
      </c>
      <c r="N8" s="51">
        <f t="shared" si="0"/>
        <v>40.800000000000004</v>
      </c>
      <c r="O8" s="51">
        <f t="shared" si="0"/>
        <v>41.2</v>
      </c>
      <c r="P8" s="51">
        <f t="shared" si="0"/>
        <v>40.5</v>
      </c>
      <c r="Q8" s="51">
        <f t="shared" si="0"/>
        <v>44.85</v>
      </c>
      <c r="R8" s="51">
        <f t="shared" si="0"/>
        <v>55.149999999999991</v>
      </c>
      <c r="S8" s="51">
        <f t="shared" si="0"/>
        <v>29.45</v>
      </c>
      <c r="T8" s="51">
        <f t="shared" si="0"/>
        <v>58.25</v>
      </c>
      <c r="U8" s="51">
        <f t="shared" si="0"/>
        <v>32.85</v>
      </c>
      <c r="V8" s="51">
        <f t="shared" si="0"/>
        <v>47.8</v>
      </c>
      <c r="W8" s="51">
        <f t="shared" si="0"/>
        <v>28.549999999999997</v>
      </c>
      <c r="X8" s="51">
        <f t="shared" si="0"/>
        <v>65.200000000000017</v>
      </c>
      <c r="Y8" s="51">
        <f t="shared" si="0"/>
        <v>57.000000000000007</v>
      </c>
      <c r="Z8" s="51">
        <f t="shared" si="0"/>
        <v>54</v>
      </c>
      <c r="AA8" s="51">
        <f t="shared" si="0"/>
        <v>39.799999999999997</v>
      </c>
      <c r="AB8" s="51">
        <f t="shared" si="0"/>
        <v>36.15</v>
      </c>
      <c r="AC8" s="51">
        <f t="shared" si="0"/>
        <v>41.7</v>
      </c>
      <c r="AD8" s="51">
        <f t="shared" si="0"/>
        <v>30.15</v>
      </c>
      <c r="AE8" s="51">
        <f t="shared" si="0"/>
        <v>53.650000000000006</v>
      </c>
      <c r="AF8" s="51">
        <f t="shared" si="0"/>
        <v>58.5</v>
      </c>
      <c r="AG8" s="51">
        <f t="shared" si="0"/>
        <v>41.45000000000001</v>
      </c>
      <c r="AH8" s="51">
        <f t="shared" si="0"/>
        <v>36.300000000000011</v>
      </c>
      <c r="AI8" s="51">
        <f t="shared" si="0"/>
        <v>51.45000000000001</v>
      </c>
      <c r="AJ8" s="51">
        <f t="shared" si="0"/>
        <v>48.550000000000004</v>
      </c>
      <c r="AK8" s="51">
        <f t="shared" si="0"/>
        <v>43.15</v>
      </c>
    </row>
    <row r="9" spans="1:37" ht="20.100000000000001" customHeight="1" x14ac:dyDescent="0.25">
      <c r="A9" s="31">
        <v>50</v>
      </c>
      <c r="B9" s="32">
        <v>311</v>
      </c>
      <c r="C9" s="32">
        <v>151</v>
      </c>
      <c r="D9" s="32">
        <v>160</v>
      </c>
      <c r="E9" s="32">
        <v>77</v>
      </c>
      <c r="F9" s="32">
        <v>48</v>
      </c>
      <c r="G9" s="32">
        <v>48</v>
      </c>
      <c r="H9" s="32">
        <v>58</v>
      </c>
      <c r="I9" s="32">
        <v>80</v>
      </c>
      <c r="J9" s="32">
        <v>114</v>
      </c>
      <c r="K9" s="32">
        <v>95</v>
      </c>
      <c r="L9" s="32">
        <v>102</v>
      </c>
      <c r="M9" s="32">
        <v>67</v>
      </c>
      <c r="N9" s="32">
        <v>77</v>
      </c>
      <c r="O9" s="32">
        <v>46</v>
      </c>
      <c r="P9" s="32">
        <v>65</v>
      </c>
      <c r="Q9" s="32">
        <v>54</v>
      </c>
      <c r="R9" s="32">
        <v>86</v>
      </c>
      <c r="S9" s="32">
        <v>49</v>
      </c>
      <c r="T9" s="32">
        <v>34</v>
      </c>
      <c r="U9" s="32">
        <v>32</v>
      </c>
      <c r="V9" s="32">
        <v>48</v>
      </c>
      <c r="W9" s="32">
        <v>13</v>
      </c>
      <c r="X9" s="32">
        <v>3</v>
      </c>
      <c r="Y9" s="32">
        <v>8</v>
      </c>
      <c r="Z9" s="32">
        <v>5</v>
      </c>
      <c r="AA9" s="32">
        <v>9</v>
      </c>
      <c r="AB9" s="32">
        <v>2</v>
      </c>
      <c r="AC9" s="32">
        <v>21</v>
      </c>
      <c r="AD9" s="32">
        <v>103</v>
      </c>
      <c r="AE9" s="32">
        <v>149</v>
      </c>
      <c r="AF9" s="32">
        <v>44</v>
      </c>
      <c r="AG9" s="32">
        <v>15</v>
      </c>
      <c r="AH9" s="32">
        <v>130</v>
      </c>
      <c r="AI9" s="32">
        <v>163</v>
      </c>
      <c r="AJ9" s="32">
        <v>15</v>
      </c>
      <c r="AK9" s="32">
        <v>3</v>
      </c>
    </row>
    <row r="10" spans="1:37" ht="20.100000000000001" customHeight="1" x14ac:dyDescent="0.25">
      <c r="A10" s="49">
        <v>0.5</v>
      </c>
      <c r="B10" s="36">
        <v>0.3</v>
      </c>
      <c r="C10" s="36">
        <v>0.28999999999999998</v>
      </c>
      <c r="D10" s="36">
        <v>0.31</v>
      </c>
      <c r="E10" s="36">
        <v>0.28000000000000003</v>
      </c>
      <c r="F10" s="36">
        <v>0.27</v>
      </c>
      <c r="G10" s="36">
        <v>0.26</v>
      </c>
      <c r="H10" s="36">
        <v>0.32</v>
      </c>
      <c r="I10" s="36">
        <v>0.34</v>
      </c>
      <c r="J10" s="36">
        <v>0.28000000000000003</v>
      </c>
      <c r="K10" s="36">
        <v>0.25</v>
      </c>
      <c r="L10" s="36">
        <v>0.37</v>
      </c>
      <c r="M10" s="36">
        <v>0.28000000000000003</v>
      </c>
      <c r="N10" s="36">
        <v>0.32</v>
      </c>
      <c r="O10" s="36">
        <v>0.32</v>
      </c>
      <c r="P10" s="36">
        <v>0.26</v>
      </c>
      <c r="Q10" s="36">
        <v>0.32</v>
      </c>
      <c r="R10" s="36">
        <v>0.35</v>
      </c>
      <c r="S10" s="36">
        <v>0.24</v>
      </c>
      <c r="T10" s="36">
        <v>0.25</v>
      </c>
      <c r="U10" s="36">
        <v>0.26</v>
      </c>
      <c r="V10" s="36">
        <v>0.48</v>
      </c>
      <c r="W10" s="36">
        <v>0.15</v>
      </c>
      <c r="X10" s="36">
        <v>0.11</v>
      </c>
      <c r="Y10" s="36">
        <v>0.57999999999999996</v>
      </c>
      <c r="Z10" s="36">
        <v>0.3</v>
      </c>
      <c r="AA10" s="36">
        <v>0.3</v>
      </c>
      <c r="AB10" s="36">
        <v>0.21</v>
      </c>
      <c r="AC10" s="36">
        <v>0.44</v>
      </c>
      <c r="AD10" s="36">
        <v>0.23</v>
      </c>
      <c r="AE10" s="36">
        <v>0.39</v>
      </c>
      <c r="AF10" s="36">
        <v>0.25</v>
      </c>
      <c r="AG10" s="36">
        <v>0.33</v>
      </c>
      <c r="AH10" s="36">
        <v>0.26</v>
      </c>
      <c r="AI10" s="36">
        <v>0.35</v>
      </c>
      <c r="AJ10" s="36">
        <v>0.23</v>
      </c>
      <c r="AK10" s="36">
        <v>0.16</v>
      </c>
    </row>
    <row r="11" spans="1:37" ht="20.100000000000001" customHeight="1" x14ac:dyDescent="0.25">
      <c r="A11" s="31">
        <v>25</v>
      </c>
      <c r="B11" s="32">
        <v>236</v>
      </c>
      <c r="C11" s="32">
        <v>113</v>
      </c>
      <c r="D11" s="32">
        <v>123</v>
      </c>
      <c r="E11" s="32">
        <v>68</v>
      </c>
      <c r="F11" s="32">
        <v>47</v>
      </c>
      <c r="G11" s="32">
        <v>31</v>
      </c>
      <c r="H11" s="32">
        <v>44</v>
      </c>
      <c r="I11" s="32">
        <v>47</v>
      </c>
      <c r="J11" s="32">
        <v>103</v>
      </c>
      <c r="K11" s="32">
        <v>82</v>
      </c>
      <c r="L11" s="32">
        <v>50</v>
      </c>
      <c r="M11" s="32">
        <v>47</v>
      </c>
      <c r="N11" s="32">
        <v>53</v>
      </c>
      <c r="O11" s="32">
        <v>41</v>
      </c>
      <c r="P11" s="32">
        <v>65</v>
      </c>
      <c r="Q11" s="32">
        <v>30</v>
      </c>
      <c r="R11" s="32">
        <v>29</v>
      </c>
      <c r="S11" s="32">
        <v>64</v>
      </c>
      <c r="T11" s="32">
        <v>23</v>
      </c>
      <c r="U11" s="32">
        <v>49</v>
      </c>
      <c r="V11" s="32">
        <v>18</v>
      </c>
      <c r="W11" s="32">
        <v>20</v>
      </c>
      <c r="X11" s="32">
        <v>5</v>
      </c>
      <c r="Y11" s="32">
        <v>2</v>
      </c>
      <c r="Z11" s="32">
        <v>3</v>
      </c>
      <c r="AA11" s="32">
        <v>11</v>
      </c>
      <c r="AB11" s="32">
        <v>5</v>
      </c>
      <c r="AC11" s="32">
        <v>9</v>
      </c>
      <c r="AD11" s="32">
        <v>140</v>
      </c>
      <c r="AE11" s="32">
        <v>54</v>
      </c>
      <c r="AF11" s="32">
        <v>30</v>
      </c>
      <c r="AG11" s="32">
        <v>12</v>
      </c>
      <c r="AH11" s="32">
        <v>145</v>
      </c>
      <c r="AI11" s="32">
        <v>71</v>
      </c>
      <c r="AJ11" s="32">
        <v>14</v>
      </c>
      <c r="AK11" s="32">
        <v>6</v>
      </c>
    </row>
    <row r="12" spans="1:37" ht="20.100000000000001" customHeight="1" x14ac:dyDescent="0.25">
      <c r="A12" s="49">
        <v>0.25</v>
      </c>
      <c r="B12" s="36">
        <v>0.22</v>
      </c>
      <c r="C12" s="36">
        <v>0.21</v>
      </c>
      <c r="D12" s="36">
        <v>0.24</v>
      </c>
      <c r="E12" s="36">
        <v>0.25</v>
      </c>
      <c r="F12" s="36">
        <v>0.26</v>
      </c>
      <c r="G12" s="36">
        <v>0.17</v>
      </c>
      <c r="H12" s="36">
        <v>0.24</v>
      </c>
      <c r="I12" s="36">
        <v>0.2</v>
      </c>
      <c r="J12" s="36">
        <v>0.26</v>
      </c>
      <c r="K12" s="36">
        <v>0.22</v>
      </c>
      <c r="L12" s="36">
        <v>0.18</v>
      </c>
      <c r="M12" s="36">
        <v>0.19</v>
      </c>
      <c r="N12" s="36">
        <v>0.22</v>
      </c>
      <c r="O12" s="36">
        <v>0.28000000000000003</v>
      </c>
      <c r="P12" s="36">
        <v>0.26</v>
      </c>
      <c r="Q12" s="36">
        <v>0.18</v>
      </c>
      <c r="R12" s="36">
        <v>0.12</v>
      </c>
      <c r="S12" s="36">
        <v>0.31</v>
      </c>
      <c r="T12" s="36">
        <v>0.17</v>
      </c>
      <c r="U12" s="36">
        <v>0.38</v>
      </c>
      <c r="V12" s="36">
        <v>0.18</v>
      </c>
      <c r="W12" s="36">
        <v>0.22</v>
      </c>
      <c r="X12" s="36">
        <v>0.16</v>
      </c>
      <c r="Y12" s="36">
        <v>0.1</v>
      </c>
      <c r="Z12" s="36">
        <v>0.2</v>
      </c>
      <c r="AA12" s="36">
        <v>0.38</v>
      </c>
      <c r="AB12" s="36">
        <v>0.48</v>
      </c>
      <c r="AC12" s="36">
        <v>0.18</v>
      </c>
      <c r="AD12" s="36">
        <v>0.31</v>
      </c>
      <c r="AE12" s="36">
        <v>0.14000000000000001</v>
      </c>
      <c r="AF12" s="36">
        <v>0.17</v>
      </c>
      <c r="AG12" s="36">
        <v>0.26</v>
      </c>
      <c r="AH12" s="36">
        <v>0.28999999999999998</v>
      </c>
      <c r="AI12" s="36">
        <v>0.15</v>
      </c>
      <c r="AJ12" s="36">
        <v>0.21</v>
      </c>
      <c r="AK12" s="36">
        <v>0.41</v>
      </c>
    </row>
    <row r="13" spans="1:37" ht="20.100000000000001" customHeight="1" x14ac:dyDescent="0.25">
      <c r="A13" s="31">
        <v>75</v>
      </c>
      <c r="B13" s="32">
        <v>236</v>
      </c>
      <c r="C13" s="32">
        <v>135</v>
      </c>
      <c r="D13" s="32">
        <v>101</v>
      </c>
      <c r="E13" s="32">
        <v>59</v>
      </c>
      <c r="F13" s="32">
        <v>50</v>
      </c>
      <c r="G13" s="32">
        <v>39</v>
      </c>
      <c r="H13" s="32">
        <v>32</v>
      </c>
      <c r="I13" s="32">
        <v>56</v>
      </c>
      <c r="J13" s="32">
        <v>103</v>
      </c>
      <c r="K13" s="32">
        <v>74</v>
      </c>
      <c r="L13" s="32">
        <v>58</v>
      </c>
      <c r="M13" s="32">
        <v>83</v>
      </c>
      <c r="N13" s="32">
        <v>48</v>
      </c>
      <c r="O13" s="32">
        <v>20</v>
      </c>
      <c r="P13" s="32">
        <v>50</v>
      </c>
      <c r="Q13" s="32">
        <v>34</v>
      </c>
      <c r="R13" s="32">
        <v>86</v>
      </c>
      <c r="S13" s="32">
        <v>12</v>
      </c>
      <c r="T13" s="32">
        <v>60</v>
      </c>
      <c r="U13" s="32">
        <v>14</v>
      </c>
      <c r="V13" s="32">
        <v>22</v>
      </c>
      <c r="W13" s="32">
        <v>8</v>
      </c>
      <c r="X13" s="32">
        <v>13</v>
      </c>
      <c r="Y13" s="32">
        <v>4</v>
      </c>
      <c r="Z13" s="32">
        <v>3</v>
      </c>
      <c r="AA13" s="32">
        <v>4</v>
      </c>
      <c r="AB13" s="32">
        <v>1</v>
      </c>
      <c r="AC13" s="32">
        <v>7</v>
      </c>
      <c r="AD13" s="32">
        <v>35</v>
      </c>
      <c r="AE13" s="32">
        <v>117</v>
      </c>
      <c r="AF13" s="32">
        <v>76</v>
      </c>
      <c r="AG13" s="32">
        <v>7</v>
      </c>
      <c r="AH13" s="32">
        <v>66</v>
      </c>
      <c r="AI13" s="32">
        <v>142</v>
      </c>
      <c r="AJ13" s="32">
        <v>24</v>
      </c>
      <c r="AK13" s="32">
        <v>4</v>
      </c>
    </row>
    <row r="14" spans="1:37" ht="20.100000000000001" customHeight="1" x14ac:dyDescent="0.25">
      <c r="A14" s="49">
        <v>0.75</v>
      </c>
      <c r="B14" s="36">
        <v>0.22</v>
      </c>
      <c r="C14" s="36">
        <v>0.25</v>
      </c>
      <c r="D14" s="36">
        <v>0.19</v>
      </c>
      <c r="E14" s="36">
        <v>0.22</v>
      </c>
      <c r="F14" s="36">
        <v>0.28000000000000003</v>
      </c>
      <c r="G14" s="36">
        <v>0.21</v>
      </c>
      <c r="H14" s="36">
        <v>0.17</v>
      </c>
      <c r="I14" s="36">
        <v>0.24</v>
      </c>
      <c r="J14" s="36">
        <v>0.26</v>
      </c>
      <c r="K14" s="36">
        <v>0.2</v>
      </c>
      <c r="L14" s="36">
        <v>0.21</v>
      </c>
      <c r="M14" s="36">
        <v>0.34</v>
      </c>
      <c r="N14" s="36">
        <v>0.2</v>
      </c>
      <c r="O14" s="36">
        <v>0.14000000000000001</v>
      </c>
      <c r="P14" s="36">
        <v>0.2</v>
      </c>
      <c r="Q14" s="36">
        <v>0.21</v>
      </c>
      <c r="R14" s="36">
        <v>0.35</v>
      </c>
      <c r="S14" s="36">
        <v>0.06</v>
      </c>
      <c r="T14" s="36">
        <v>0.44</v>
      </c>
      <c r="U14" s="36">
        <v>0.11</v>
      </c>
      <c r="V14" s="36">
        <v>0.22</v>
      </c>
      <c r="W14" s="36">
        <v>0.09</v>
      </c>
      <c r="X14" s="36">
        <v>0.44</v>
      </c>
      <c r="Y14" s="36">
        <v>0.26</v>
      </c>
      <c r="Z14" s="36">
        <v>0.22</v>
      </c>
      <c r="AA14" s="36">
        <v>0.14000000000000001</v>
      </c>
      <c r="AB14" s="36">
        <v>0.13</v>
      </c>
      <c r="AC14" s="36">
        <v>0.14000000000000001</v>
      </c>
      <c r="AD14" s="36">
        <v>0.08</v>
      </c>
      <c r="AE14" s="36">
        <v>0.31</v>
      </c>
      <c r="AF14" s="36">
        <v>0.43</v>
      </c>
      <c r="AG14" s="36">
        <v>0.17</v>
      </c>
      <c r="AH14" s="36">
        <v>0.13</v>
      </c>
      <c r="AI14" s="36">
        <v>0.3</v>
      </c>
      <c r="AJ14" s="36">
        <v>0.36</v>
      </c>
      <c r="AK14" s="36">
        <v>0.28000000000000003</v>
      </c>
    </row>
    <row r="15" spans="1:37" ht="20.100000000000001" customHeight="1" x14ac:dyDescent="0.25">
      <c r="A15" s="31">
        <v>0</v>
      </c>
      <c r="B15" s="32">
        <v>128</v>
      </c>
      <c r="C15" s="32">
        <v>55</v>
      </c>
      <c r="D15" s="32">
        <v>73</v>
      </c>
      <c r="E15" s="32">
        <v>33</v>
      </c>
      <c r="F15" s="32">
        <v>20</v>
      </c>
      <c r="G15" s="32">
        <v>32</v>
      </c>
      <c r="H15" s="32">
        <v>23</v>
      </c>
      <c r="I15" s="32">
        <v>20</v>
      </c>
      <c r="J15" s="32">
        <v>43</v>
      </c>
      <c r="K15" s="32">
        <v>57</v>
      </c>
      <c r="L15" s="32">
        <v>29</v>
      </c>
      <c r="M15" s="32">
        <v>15</v>
      </c>
      <c r="N15" s="32">
        <v>37</v>
      </c>
      <c r="O15" s="32">
        <v>19</v>
      </c>
      <c r="P15" s="32">
        <v>38</v>
      </c>
      <c r="Q15" s="32">
        <v>20</v>
      </c>
      <c r="R15" s="32">
        <v>11</v>
      </c>
      <c r="S15" s="32">
        <v>49</v>
      </c>
      <c r="T15" s="32">
        <v>3</v>
      </c>
      <c r="U15" s="32">
        <v>23</v>
      </c>
      <c r="V15" s="32">
        <v>4</v>
      </c>
      <c r="W15" s="32">
        <v>31</v>
      </c>
      <c r="X15" s="32">
        <v>0</v>
      </c>
      <c r="Y15" s="32">
        <v>0</v>
      </c>
      <c r="Z15" s="32">
        <v>0</v>
      </c>
      <c r="AA15" s="32">
        <v>1</v>
      </c>
      <c r="AB15" s="32">
        <v>1</v>
      </c>
      <c r="AC15" s="32">
        <v>6</v>
      </c>
      <c r="AD15" s="32">
        <v>104</v>
      </c>
      <c r="AE15" s="32">
        <v>15</v>
      </c>
      <c r="AF15" s="32">
        <v>4</v>
      </c>
      <c r="AG15" s="32">
        <v>5</v>
      </c>
      <c r="AH15" s="32">
        <v>94</v>
      </c>
      <c r="AI15" s="32">
        <v>26</v>
      </c>
      <c r="AJ15" s="32">
        <v>6</v>
      </c>
      <c r="AK15" s="32">
        <v>1</v>
      </c>
    </row>
    <row r="16" spans="1:37" ht="20.100000000000001" customHeight="1" x14ac:dyDescent="0.25">
      <c r="A16" s="49">
        <v>0</v>
      </c>
      <c r="B16" s="36">
        <v>0.12</v>
      </c>
      <c r="C16" s="36">
        <v>0.1</v>
      </c>
      <c r="D16" s="36">
        <v>0.14000000000000001</v>
      </c>
      <c r="E16" s="36">
        <v>0.12</v>
      </c>
      <c r="F16" s="36">
        <v>0.11</v>
      </c>
      <c r="G16" s="36">
        <v>0.17</v>
      </c>
      <c r="H16" s="36">
        <v>0.12</v>
      </c>
      <c r="I16" s="36">
        <v>0.09</v>
      </c>
      <c r="J16" s="36">
        <v>0.11</v>
      </c>
      <c r="K16" s="36">
        <v>0.15</v>
      </c>
      <c r="L16" s="36">
        <v>0.1</v>
      </c>
      <c r="M16" s="36">
        <v>0.06</v>
      </c>
      <c r="N16" s="36">
        <v>0.15</v>
      </c>
      <c r="O16" s="36">
        <v>0.13</v>
      </c>
      <c r="P16" s="36">
        <v>0.15</v>
      </c>
      <c r="Q16" s="36">
        <v>0.12</v>
      </c>
      <c r="R16" s="36">
        <v>0.04</v>
      </c>
      <c r="S16" s="36">
        <v>0.24</v>
      </c>
      <c r="T16" s="36">
        <v>0.02</v>
      </c>
      <c r="U16" s="36">
        <v>0.18</v>
      </c>
      <c r="V16" s="36">
        <v>0.05</v>
      </c>
      <c r="W16" s="36">
        <v>0.34</v>
      </c>
      <c r="X16" s="36">
        <v>0</v>
      </c>
      <c r="Y16" s="36">
        <v>0</v>
      </c>
      <c r="Z16" s="36">
        <v>0</v>
      </c>
      <c r="AA16" s="36">
        <v>0.02</v>
      </c>
      <c r="AB16" s="36">
        <v>0.06</v>
      </c>
      <c r="AC16" s="36">
        <v>0.13</v>
      </c>
      <c r="AD16" s="36">
        <v>0.23</v>
      </c>
      <c r="AE16" s="36">
        <v>0.04</v>
      </c>
      <c r="AF16" s="36">
        <v>0.02</v>
      </c>
      <c r="AG16" s="36">
        <v>0.12</v>
      </c>
      <c r="AH16" s="36">
        <v>0.19</v>
      </c>
      <c r="AI16" s="36">
        <v>0.06</v>
      </c>
      <c r="AJ16" s="36">
        <v>0.1</v>
      </c>
      <c r="AK16" s="36">
        <v>0.08</v>
      </c>
    </row>
    <row r="17" spans="1:37" ht="20.100000000000001" customHeight="1" x14ac:dyDescent="0.25">
      <c r="A17" s="31">
        <v>30</v>
      </c>
      <c r="B17" s="32">
        <v>100</v>
      </c>
      <c r="C17" s="32">
        <v>57</v>
      </c>
      <c r="D17" s="32">
        <v>43</v>
      </c>
      <c r="E17" s="32">
        <v>23</v>
      </c>
      <c r="F17" s="32">
        <v>9</v>
      </c>
      <c r="G17" s="32">
        <v>28</v>
      </c>
      <c r="H17" s="32">
        <v>21</v>
      </c>
      <c r="I17" s="32">
        <v>19</v>
      </c>
      <c r="J17" s="32">
        <v>28</v>
      </c>
      <c r="K17" s="32">
        <v>47</v>
      </c>
      <c r="L17" s="32">
        <v>25</v>
      </c>
      <c r="M17" s="32">
        <v>16</v>
      </c>
      <c r="N17" s="32">
        <v>27</v>
      </c>
      <c r="O17" s="32">
        <v>14</v>
      </c>
      <c r="P17" s="32">
        <v>24</v>
      </c>
      <c r="Q17" s="32">
        <v>20</v>
      </c>
      <c r="R17" s="32">
        <v>20</v>
      </c>
      <c r="S17" s="32">
        <v>29</v>
      </c>
      <c r="T17" s="32">
        <v>7</v>
      </c>
      <c r="U17" s="32">
        <v>8</v>
      </c>
      <c r="V17" s="32">
        <v>6</v>
      </c>
      <c r="W17" s="32">
        <v>15</v>
      </c>
      <c r="X17" s="32">
        <v>3</v>
      </c>
      <c r="Y17" s="32">
        <v>0</v>
      </c>
      <c r="Z17" s="32">
        <v>2</v>
      </c>
      <c r="AA17" s="32">
        <v>5</v>
      </c>
      <c r="AB17" s="32">
        <v>1</v>
      </c>
      <c r="AC17" s="32">
        <v>4</v>
      </c>
      <c r="AD17" s="32">
        <v>56</v>
      </c>
      <c r="AE17" s="32">
        <v>30</v>
      </c>
      <c r="AF17" s="32">
        <v>9</v>
      </c>
      <c r="AG17" s="32">
        <v>4</v>
      </c>
      <c r="AH17" s="32">
        <v>56</v>
      </c>
      <c r="AI17" s="32">
        <v>39</v>
      </c>
      <c r="AJ17" s="32">
        <v>4</v>
      </c>
      <c r="AK17" s="32">
        <v>0</v>
      </c>
    </row>
    <row r="18" spans="1:37" ht="20.100000000000001" customHeight="1" x14ac:dyDescent="0.25">
      <c r="A18" s="49">
        <v>0.3</v>
      </c>
      <c r="B18" s="36">
        <v>0.1</v>
      </c>
      <c r="C18" s="36">
        <v>0.11</v>
      </c>
      <c r="D18" s="36">
        <v>0.08</v>
      </c>
      <c r="E18" s="36">
        <v>0.08</v>
      </c>
      <c r="F18" s="36">
        <v>0.05</v>
      </c>
      <c r="G18" s="36">
        <v>0.15</v>
      </c>
      <c r="H18" s="36">
        <v>0.11</v>
      </c>
      <c r="I18" s="36">
        <v>0.08</v>
      </c>
      <c r="J18" s="36">
        <v>7.0000000000000007E-2</v>
      </c>
      <c r="K18" s="36">
        <v>0.13</v>
      </c>
      <c r="L18" s="36">
        <v>0.09</v>
      </c>
      <c r="M18" s="36">
        <v>0.06</v>
      </c>
      <c r="N18" s="36">
        <v>0.11</v>
      </c>
      <c r="O18" s="36">
        <v>0.09</v>
      </c>
      <c r="P18" s="36">
        <v>0.1</v>
      </c>
      <c r="Q18" s="36">
        <v>0.12</v>
      </c>
      <c r="R18" s="36">
        <v>0.08</v>
      </c>
      <c r="S18" s="36">
        <v>0.14000000000000001</v>
      </c>
      <c r="T18" s="36">
        <v>0.05</v>
      </c>
      <c r="U18" s="36">
        <v>7.0000000000000007E-2</v>
      </c>
      <c r="V18" s="36">
        <v>0.06</v>
      </c>
      <c r="W18" s="36">
        <v>0.16</v>
      </c>
      <c r="X18" s="36">
        <v>0.09</v>
      </c>
      <c r="Y18" s="36">
        <v>0</v>
      </c>
      <c r="Z18" s="36">
        <v>0.15</v>
      </c>
      <c r="AA18" s="36">
        <v>0.16</v>
      </c>
      <c r="AB18" s="36">
        <v>0.13</v>
      </c>
      <c r="AC18" s="36">
        <v>0.09</v>
      </c>
      <c r="AD18" s="36">
        <v>0.13</v>
      </c>
      <c r="AE18" s="36">
        <v>0.08</v>
      </c>
      <c r="AF18" s="36">
        <v>0.05</v>
      </c>
      <c r="AG18" s="36">
        <v>0.09</v>
      </c>
      <c r="AH18" s="36">
        <v>0.11</v>
      </c>
      <c r="AI18" s="36">
        <v>0.09</v>
      </c>
      <c r="AJ18" s="36">
        <v>0.06</v>
      </c>
      <c r="AK18" s="36">
        <v>0.03</v>
      </c>
    </row>
    <row r="19" spans="1:37" ht="20.100000000000001" customHeight="1" x14ac:dyDescent="0.25">
      <c r="A19" s="31">
        <v>100</v>
      </c>
      <c r="B19" s="32">
        <v>39</v>
      </c>
      <c r="C19" s="32">
        <v>18</v>
      </c>
      <c r="D19" s="32">
        <v>21</v>
      </c>
      <c r="E19" s="32">
        <v>10</v>
      </c>
      <c r="F19" s="32">
        <v>5</v>
      </c>
      <c r="G19" s="32">
        <v>6</v>
      </c>
      <c r="H19" s="32">
        <v>7</v>
      </c>
      <c r="I19" s="32">
        <v>12</v>
      </c>
      <c r="J19" s="32">
        <v>9</v>
      </c>
      <c r="K19" s="32">
        <v>18</v>
      </c>
      <c r="L19" s="32">
        <v>12</v>
      </c>
      <c r="M19" s="32">
        <v>15</v>
      </c>
      <c r="N19" s="32">
        <v>2</v>
      </c>
      <c r="O19" s="32">
        <v>7</v>
      </c>
      <c r="P19" s="32">
        <v>7</v>
      </c>
      <c r="Q19" s="32">
        <v>9</v>
      </c>
      <c r="R19" s="32">
        <v>14</v>
      </c>
      <c r="S19" s="32">
        <v>2</v>
      </c>
      <c r="T19" s="32">
        <v>9</v>
      </c>
      <c r="U19" s="32">
        <v>0</v>
      </c>
      <c r="V19" s="32">
        <v>1</v>
      </c>
      <c r="W19" s="32">
        <v>3</v>
      </c>
      <c r="X19" s="32">
        <v>6</v>
      </c>
      <c r="Y19" s="32">
        <v>1</v>
      </c>
      <c r="Z19" s="32">
        <v>2</v>
      </c>
      <c r="AA19" s="32">
        <v>0</v>
      </c>
      <c r="AB19" s="32">
        <v>0</v>
      </c>
      <c r="AC19" s="32">
        <v>1</v>
      </c>
      <c r="AD19" s="32">
        <v>6</v>
      </c>
      <c r="AE19" s="32">
        <v>17</v>
      </c>
      <c r="AF19" s="32">
        <v>15</v>
      </c>
      <c r="AG19" s="32">
        <v>1</v>
      </c>
      <c r="AH19" s="32">
        <v>13</v>
      </c>
      <c r="AI19" s="32">
        <v>24</v>
      </c>
      <c r="AJ19" s="32">
        <v>2</v>
      </c>
      <c r="AK19" s="32">
        <v>1</v>
      </c>
    </row>
    <row r="20" spans="1:37" ht="20.100000000000001" customHeight="1" x14ac:dyDescent="0.25">
      <c r="A20" s="49">
        <v>1</v>
      </c>
      <c r="B20" s="36">
        <v>0.04</v>
      </c>
      <c r="C20" s="36">
        <v>0.03</v>
      </c>
      <c r="D20" s="36">
        <v>0.04</v>
      </c>
      <c r="E20" s="36">
        <v>0.04</v>
      </c>
      <c r="F20" s="36">
        <v>0.03</v>
      </c>
      <c r="G20" s="36">
        <v>0.03</v>
      </c>
      <c r="H20" s="36">
        <v>0.04</v>
      </c>
      <c r="I20" s="36">
        <v>0.05</v>
      </c>
      <c r="J20" s="36">
        <v>0.02</v>
      </c>
      <c r="K20" s="36">
        <v>0.05</v>
      </c>
      <c r="L20" s="36">
        <v>0.04</v>
      </c>
      <c r="M20" s="36">
        <v>0.06</v>
      </c>
      <c r="N20" s="36">
        <v>0.01</v>
      </c>
      <c r="O20" s="36">
        <v>0.05</v>
      </c>
      <c r="P20" s="36">
        <v>0.03</v>
      </c>
      <c r="Q20" s="36">
        <v>0.05</v>
      </c>
      <c r="R20" s="36">
        <v>0.06</v>
      </c>
      <c r="S20" s="36">
        <v>0.01</v>
      </c>
      <c r="T20" s="36">
        <v>7.0000000000000007E-2</v>
      </c>
      <c r="U20" s="36">
        <v>0</v>
      </c>
      <c r="V20" s="36">
        <v>0.01</v>
      </c>
      <c r="W20" s="36">
        <v>0.04</v>
      </c>
      <c r="X20" s="36">
        <v>0.2</v>
      </c>
      <c r="Y20" s="36">
        <v>0.06</v>
      </c>
      <c r="Z20" s="36">
        <v>0.13</v>
      </c>
      <c r="AA20" s="36">
        <v>0</v>
      </c>
      <c r="AB20" s="36">
        <v>0</v>
      </c>
      <c r="AC20" s="36">
        <v>0.02</v>
      </c>
      <c r="AD20" s="36">
        <v>0.01</v>
      </c>
      <c r="AE20" s="36">
        <v>0.05</v>
      </c>
      <c r="AF20" s="36">
        <v>0.08</v>
      </c>
      <c r="AG20" s="36">
        <v>0.03</v>
      </c>
      <c r="AH20" s="36">
        <v>0.03</v>
      </c>
      <c r="AI20" s="36">
        <v>0.05</v>
      </c>
      <c r="AJ20" s="36">
        <v>0.03</v>
      </c>
      <c r="AK20" s="36">
        <v>0.03</v>
      </c>
    </row>
    <row r="21" spans="1:37" x14ac:dyDescent="0.25">
      <c r="B21" s="1">
        <f>((B10)+(B12)+(B14)+(B16)+(B18)+(B20))</f>
        <v>1</v>
      </c>
    </row>
  </sheetData>
  <sheetProtection algorithmName="SHA-512" hashValue="UIlop+P9vlcyy0sqBSKRk2xweY98yJt+o3rJINVrLk8unyL9XSolDXjq/uTFhq98gtfQLmnYqZCw+HD4W92iLg==" saltValue="RZVg6/809kD2uyvT78iuEQ=="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5D2DA-05DE-46D2-8D67-3EC4A59D50C6}">
  <sheetPr codeName="Sheet2">
    <pageSetUpPr fitToPage="1"/>
  </sheetPr>
  <dimension ref="B2:C40"/>
  <sheetViews>
    <sheetView showGridLines="0" zoomScale="70" zoomScaleNormal="70" workbookViewId="0"/>
  </sheetViews>
  <sheetFormatPr defaultRowHeight="15" x14ac:dyDescent="0.25"/>
  <cols>
    <col min="1" max="1" width="4.42578125" customWidth="1"/>
    <col min="2" max="2" width="26.140625" customWidth="1"/>
    <col min="3" max="3" width="250" customWidth="1"/>
  </cols>
  <sheetData>
    <row r="2" spans="2:3" ht="51" customHeight="1" x14ac:dyDescent="0.25">
      <c r="C2" s="17"/>
    </row>
    <row r="3" spans="2:3" ht="34.9" customHeight="1" x14ac:dyDescent="0.25">
      <c r="C3" s="18" t="s">
        <v>445</v>
      </c>
    </row>
    <row r="4" spans="2:3" ht="13.15" customHeight="1" x14ac:dyDescent="0.25">
      <c r="C4" s="53"/>
    </row>
    <row r="5" spans="2:3" ht="27.6" customHeight="1" x14ac:dyDescent="0.25">
      <c r="B5" s="87" t="s">
        <v>446</v>
      </c>
      <c r="C5" s="57" t="str">
        <f>HYPERLINK("#FRONTPAGEINTRODUCTION!A1","FRONT PAGE INTRODUCTION - Project Description and Background" )</f>
        <v>FRONT PAGE INTRODUCTION - Project Description and Background</v>
      </c>
    </row>
    <row r="6" spans="2:3" ht="12.6" customHeight="1" x14ac:dyDescent="0.25">
      <c r="B6" s="87"/>
      <c r="C6" s="54"/>
    </row>
    <row r="7" spans="2:3" ht="18" customHeight="1" x14ac:dyDescent="0.25">
      <c r="B7" s="87"/>
      <c r="C7" s="54" t="str">
        <f>HYPERLINK("#MAINPollQuestion1inc.DKs!A1","POLL QUESTION 1. FULL RESULTS - NI ASSEMBLY ELECTION - POLITICAL PARTY VOTE SHARE PROJECTIONS (LT NI Tracker Poll - July 2026 - FULL RESULTS): inc. Don't Knows/Not Sures" )</f>
        <v>POLL QUESTION 1. FULL RESULTS - NI ASSEMBLY ELECTION - POLITICAL PARTY VOTE SHARE PROJECTIONS (LT NI Tracker Poll - July 2026 - FULL RESULTS): inc. Don't Knows/Not Sures</v>
      </c>
    </row>
    <row r="8" spans="2:3" ht="18" customHeight="1" x14ac:dyDescent="0.25">
      <c r="B8" s="87"/>
      <c r="C8" s="55"/>
    </row>
    <row r="9" spans="2:3" ht="18" customHeight="1" x14ac:dyDescent="0.25">
      <c r="B9" s="87"/>
      <c r="C9" s="54" t="str">
        <f>HYPERLINK("#Q2a!A1","POLL QUESTION 2a. - JEFFREY DONALDSON: Do you believe the DUP is being fully honest about what it knew in relation to Jeffrey Donaldson’s double life?")</f>
        <v>POLL QUESTION 2a. - JEFFREY DONALDSON: Do you believe the DUP is being fully honest about what it knew in relation to Jeffrey Donaldson’s double life?</v>
      </c>
    </row>
    <row r="10" spans="2:3" ht="18" customHeight="1" x14ac:dyDescent="0.25">
      <c r="B10" s="87"/>
      <c r="C10" s="54" t="str">
        <f>HYPERLINK("#Q2b!A1","POLL QUESTION 2b. - JEFFREY DONALDSON: Do you have confidence in this review, i.e. that it will present and report on the full truth and detail about Jeffrey Donaldson's time as a member of the DUP?")</f>
        <v>POLL QUESTION 2b. - JEFFREY DONALDSON: Do you have confidence in this review, i.e. that it will present and report on the full truth and detail about Jeffrey Donaldson's time as a member of the DUP?</v>
      </c>
    </row>
    <row r="11" spans="2:3" ht="18" customHeight="1" x14ac:dyDescent="0.25">
      <c r="B11" s="87"/>
      <c r="C11" s="54" t="str">
        <f>HYPERLINK("#Q2c!A1","POLL QUESTION 2c. - UNIONISTS ONLY: Do you support, and/or still support, or not support, the DUP’s deal on the Irish Sea border which saw Stormont restored in 2024?")</f>
        <v>POLL QUESTION 2c. - UNIONISTS ONLY: Do you support, and/or still support, or not support, the DUP’s deal on the Irish Sea border which saw Stormont restored in 2024?</v>
      </c>
    </row>
    <row r="12" spans="2:3" ht="18" customHeight="1" x14ac:dyDescent="0.25">
      <c r="B12" s="87"/>
      <c r="C12" s="54" t="str">
        <f>HYPERLINK("#Q2d!A1","POLL QUESTION 2d. - NON-DUP UNIONIST VOTERS ONLY: Do the revelations about Jeffrey Donaldson make you more or less likely to give a vote-transfer (e.g. 2nd, 3rd, 4th preference etc.) to the DUP at next year’s NI Assembly election?")</f>
        <v>POLL QUESTION 2d. - NON-DUP UNIONIST VOTERS ONLY: Do the revelations about Jeffrey Donaldson make you more or less likely to give a vote-transfer (e.g. 2nd, 3rd, 4th preference etc.) to the DUP at next year’s NI Assembly election?</v>
      </c>
    </row>
    <row r="13" spans="2:3" ht="18" customHeight="1" x14ac:dyDescent="0.25">
      <c r="B13" s="87"/>
      <c r="C13" s="55"/>
    </row>
    <row r="14" spans="2:3" ht="18" customHeight="1" x14ac:dyDescent="0.25">
      <c r="B14" s="87"/>
      <c r="C14" s="54" t="str">
        <f t="shared" ref="C14" si="0">HYPERLINK("#Q3.1!A1","POLL QUESTION 3 - Generally, how much trust do you have in the following NI Political Parties? - From 100% - Total Trust/Couldn't be better to 0% - Zero Trust/Couldn't be worse. 3.1 - Sinn Féin")</f>
        <v>POLL QUESTION 3 - Generally, how much trust do you have in the following NI Political Parties? - From 100% - Total Trust/Couldn't be better to 0% - Zero Trust/Couldn't be worse. 3.1 - Sinn Féin</v>
      </c>
    </row>
    <row r="15" spans="2:3" ht="18" customHeight="1" x14ac:dyDescent="0.25">
      <c r="B15" s="87"/>
      <c r="C15" s="54" t="str">
        <f>HYPERLINK("#Q3.2!A1","POLL QUESTION 3 - Generally, how much trust do you have in the following NI Political Parties? - From 100% - Total Trust/Couldn't be better to 0% - Zero Trust/Couldn't be worse. 3.2 - UUP")</f>
        <v>POLL QUESTION 3 - Generally, how much trust do you have in the following NI Political Parties? - From 100% - Total Trust/Couldn't be better to 0% - Zero Trust/Couldn't be worse. 3.2 - UUP</v>
      </c>
    </row>
    <row r="16" spans="2:3" ht="18" customHeight="1" x14ac:dyDescent="0.25">
      <c r="B16" s="87"/>
      <c r="C16" s="54" t="str">
        <f>HYPERLINK("#Q3.3!A1","POLL QUESTION 3 - Generally, how much trust do you have in the following NI Political Parties? - From 100% - Total Trust/Couldn't be better to 0% - Zero Trust/Couldn't be worse. 3.3 - DUP")</f>
        <v>POLL QUESTION 3 - Generally, how much trust do you have in the following NI Political Parties? - From 100% - Total Trust/Couldn't be better to 0% - Zero Trust/Couldn't be worse. 3.3 - DUP</v>
      </c>
    </row>
    <row r="17" spans="2:3" ht="18" customHeight="1" x14ac:dyDescent="0.25">
      <c r="B17" s="87"/>
      <c r="C17" s="54" t="str">
        <f>HYPERLINK("#Q3.4!A1","POLL QUESTION 3 - Generally, how much trust do you have in the following NI Political Parties? - From 100% - Total Trust/Couldn't be better to 0% - Zero Trust/Couldn't be worse. 3.4 - Alliance Party")</f>
        <v>POLL QUESTION 3 - Generally, how much trust do you have in the following NI Political Parties? - From 100% - Total Trust/Couldn't be better to 0% - Zero Trust/Couldn't be worse. 3.4 - Alliance Party</v>
      </c>
    </row>
    <row r="18" spans="2:3" ht="18" customHeight="1" x14ac:dyDescent="0.25">
      <c r="B18" s="87"/>
      <c r="C18" s="54" t="str">
        <f>HYPERLINK("#Q3.5!A1","POLL QUESTION 3 - Generally, how much trust do you have in the following NI Political Parties? - From 100% - Total Trust/Couldn't be better to 0% - Zero Trust/Couldn't be worse. 3.5 - SDLP")</f>
        <v>POLL QUESTION 3 - Generally, how much trust do you have in the following NI Political Parties? - From 100% - Total Trust/Couldn't be better to 0% - Zero Trust/Couldn't be worse. 3.5 - SDLP</v>
      </c>
    </row>
    <row r="19" spans="2:3" ht="18" customHeight="1" x14ac:dyDescent="0.25">
      <c r="B19" s="88" t="s">
        <v>447</v>
      </c>
      <c r="C19" s="54" t="str">
        <f>HYPERLINK("#Q3.6!A1","POLL QUESTION 3 - Generally, how much trust do you have in the following NI Political Parties? - From 100% - Total Trust/Couldn't be better to 0% - Zero Trust/Couldn't be worse. 3.6 - TUV")</f>
        <v>POLL QUESTION 3 - Generally, how much trust do you have in the following NI Political Parties? - From 100% - Total Trust/Couldn't be better to 0% - Zero Trust/Couldn't be worse. 3.6 - TUV</v>
      </c>
    </row>
    <row r="20" spans="2:3" ht="18" customHeight="1" x14ac:dyDescent="0.25">
      <c r="B20" s="88"/>
      <c r="C20" s="54" t="str">
        <f>HYPERLINK("#Q3.7!A1","POLL QUESTION 3 - Generally, how much trust do you have in the following NI Political Parties? - From 100% - Total Trust/Couldn't be better to 0% - Zero Trust/Couldn't be worse. 3.7 - Green Party")</f>
        <v>POLL QUESTION 3 - Generally, how much trust do you have in the following NI Political Parties? - From 100% - Total Trust/Couldn't be better to 0% - Zero Trust/Couldn't be worse. 3.7 - Green Party</v>
      </c>
    </row>
    <row r="21" spans="2:3" ht="18" customHeight="1" x14ac:dyDescent="0.25">
      <c r="B21" s="88"/>
      <c r="C21" s="54" t="str">
        <f>HYPERLINK("#Q3.8!A1","POLL QUESTION 3 - Generally, how much trust do you have in the following NI Political Parties? - From 100% - Total Trust/Couldn't be better to 0% - Zero Trust/Couldn't be worse. 3.8 - People-Before-Profit")</f>
        <v>POLL QUESTION 3 - Generally, how much trust do you have in the following NI Political Parties? - From 100% - Total Trust/Couldn't be better to 0% - Zero Trust/Couldn't be worse. 3.8 - People-Before-Profit</v>
      </c>
    </row>
    <row r="22" spans="2:3" ht="18" customHeight="1" x14ac:dyDescent="0.25">
      <c r="B22" s="88"/>
      <c r="C22" s="54" t="str">
        <f>HYPERLINK("#Q3.9!A1","POLL QUESTION 3 - Generally, how much trust do you have in the following NI Political Parties? - From 100% - Total Trust/Couldn't be better to 0% - Zero Trust/Couldn't be worse. 3.9 - Aontú")</f>
        <v>POLL QUESTION 3 - Generally, how much trust do you have in the following NI Political Parties? - From 100% - Total Trust/Couldn't be better to 0% - Zero Trust/Couldn't be worse. 3.9 - Aontú</v>
      </c>
    </row>
    <row r="23" spans="2:3" ht="18" customHeight="1" x14ac:dyDescent="0.25">
      <c r="B23" s="88"/>
      <c r="C23" s="55"/>
    </row>
    <row r="24" spans="2:3" ht="18" customHeight="1" x14ac:dyDescent="0.25">
      <c r="B24" s="88"/>
      <c r="C24" s="54" t="str">
        <f t="shared" ref="C24" si="1">HYPERLINK("#Q4.1!A1","POLL QUESTION 4 - How do you rate the current 'morale and enthusiasm' within each of NI's main communities? - From 100% - Morale/Enthusiasm couldn't be higher, to 0% - Morale/Enthusiasm couldn't be lower. 4.1 - The Unionist and PUL Community")</f>
        <v>POLL QUESTION 4 - How do you rate the current 'morale and enthusiasm' within each of NI's main communities? - From 100% - Morale/Enthusiasm couldn't be higher, to 0% - Morale/Enthusiasm couldn't be lower. 4.1 - The Unionist and PUL Community</v>
      </c>
    </row>
    <row r="25" spans="2:3" ht="18" customHeight="1" x14ac:dyDescent="0.25">
      <c r="B25" s="88"/>
      <c r="C25" s="54" t="str">
        <f>HYPERLINK("#Q4.2!A1","POLL QUESTION 4 - How do you rate the current 'morale and enthusiasm' within each of NI's main communities? - From 100% - Morale/Enthusiasm couldn't be higher, to 0% - Morale/Enthusiasm couldn't be lower. 4.2 - The Nationalist / Republican community")</f>
        <v>POLL QUESTION 4 - How do you rate the current 'morale and enthusiasm' within each of NI's main communities? - From 100% - Morale/Enthusiasm couldn't be higher, to 0% - Morale/Enthusiasm couldn't be lower. 4.2 - The Nationalist / Republican community</v>
      </c>
    </row>
    <row r="26" spans="2:3" ht="18" customHeight="1" x14ac:dyDescent="0.25">
      <c r="B26" s="88"/>
      <c r="C26" s="54" t="str">
        <f>HYPERLINK("#Q4.3!A1","POLL QUESTION 4 - How do you rate the current 'morale and enthusiasm' within each of NI's main communities? - From 100% - Morale/Enthusiasm couldn't be higher, to 0% - Morale/Enthusiasm couldn't be lower. 4.3 - Alliance / Green / Others community")</f>
        <v>POLL QUESTION 4 - How do you rate the current 'morale and enthusiasm' within each of NI's main communities? - From 100% - Morale/Enthusiasm couldn't be higher, to 0% - Morale/Enthusiasm couldn't be lower. 4.3 - Alliance / Green / Others community</v>
      </c>
    </row>
    <row r="27" spans="2:3" ht="18" customHeight="1" x14ac:dyDescent="0.25">
      <c r="B27" s="88"/>
      <c r="C27" s="55"/>
    </row>
    <row r="28" spans="2:3" ht="18" customHeight="1" x14ac:dyDescent="0.25">
      <c r="B28" s="88"/>
      <c r="C28" s="54" t="str">
        <f>HYPERLINK("#Q5!A1","POLL QUESTION 5. - IMMIGRATION: BACKGROUND - There were riots last month in Belfast and in other towns in NI, - In this context, which comes closer to your view?")</f>
        <v>POLL QUESTION 5. - IMMIGRATION: BACKGROUND - There were riots last month in Belfast and in other towns in NI, - In this context, which comes closer to your view?</v>
      </c>
    </row>
    <row r="29" spans="2:3" ht="18" customHeight="1" x14ac:dyDescent="0.25">
      <c r="B29" s="88"/>
      <c r="C29" s="55"/>
    </row>
    <row r="30" spans="2:3" ht="18" customHeight="1" x14ac:dyDescent="0.25">
      <c r="B30" s="88"/>
      <c r="C30" s="54" t="str">
        <f>HYPERLINK("#Q6!A1","POLL QUESTION 6. - CASEMENT PARK: To what extent do you agree or disagree with the following statement: 'The reported significant downscaling of plans to redevelop Casement Park represents a political failure for Sinn Féin'?")</f>
        <v>POLL QUESTION 6. - CASEMENT PARK: To what extent do you agree or disagree with the following statement: 'The reported significant downscaling of plans to redevelop Casement Park represents a political failure for Sinn Féin'?</v>
      </c>
    </row>
    <row r="31" spans="2:3" ht="18" customHeight="1" x14ac:dyDescent="0.25">
      <c r="B31" s="88"/>
      <c r="C31" s="55"/>
    </row>
    <row r="32" spans="2:3" ht="18" customHeight="1" x14ac:dyDescent="0.25">
      <c r="B32" s="88"/>
      <c r="C32" s="54" t="str">
        <f>HYPERLINK("#Q7!A1","POLL QUESTION 7. - UK PRIME MINISTER: Andy Burnham has become the new Prime Minister (PM) of the UK. What impact, or what change (if any), do you think Andy Burnham as UK PM will have on Northern Ireland (NI)?")</f>
        <v>POLL QUESTION 7. - UK PRIME MINISTER: Andy Burnham has become the new Prime Minister (PM) of the UK. What impact, or what change (if any), do you think Andy Burnham as UK PM will have on Northern Ireland (NI)?</v>
      </c>
    </row>
    <row r="33" spans="3:3" ht="18" customHeight="1" x14ac:dyDescent="0.25">
      <c r="C33" s="56"/>
    </row>
    <row r="34" spans="3:3" ht="18" customHeight="1" x14ac:dyDescent="0.25">
      <c r="C34" s="52"/>
    </row>
    <row r="35" spans="3:3" ht="18" customHeight="1" x14ac:dyDescent="0.25">
      <c r="C35" s="52"/>
    </row>
    <row r="36" spans="3:3" ht="18" customHeight="1" x14ac:dyDescent="0.25">
      <c r="C36" s="52"/>
    </row>
    <row r="37" spans="3:3" ht="18" customHeight="1" x14ac:dyDescent="0.25">
      <c r="C37" s="52"/>
    </row>
    <row r="38" spans="3:3" ht="18" customHeight="1" x14ac:dyDescent="0.25">
      <c r="C38" s="52"/>
    </row>
    <row r="39" spans="3:3" ht="18" customHeight="1" x14ac:dyDescent="0.25">
      <c r="C39" s="52"/>
    </row>
    <row r="40" spans="3:3" ht="18" customHeight="1" x14ac:dyDescent="0.25">
      <c r="C40" s="52"/>
    </row>
  </sheetData>
  <sheetProtection algorithmName="SHA-512" hashValue="ADkyALzus4JIPoFFsiIvS3GOtojJbh39J1GiuV7opT0vSCQmwtHL/NnkAAsH+fbm7IkvZsfH7v7hcJrY1IMR6Q==" saltValue="LXwm6H6jeEZzes81SeVzvA==" spinCount="100000" sheet="1" objects="1" scenarios="1"/>
  <mergeCells count="2">
    <mergeCell ref="B5:B18"/>
    <mergeCell ref="B19:B32"/>
  </mergeCells>
  <pageMargins left="0.7" right="0.7" top="0.75" bottom="0.75" header="0.3" footer="0.3"/>
  <pageSetup paperSize="9" fitToHeight="0"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AK14"/>
  <sheetViews>
    <sheetView showGridLines="0" workbookViewId="0"/>
  </sheetViews>
  <sheetFormatPr defaultColWidth="10.85546875" defaultRowHeight="15" x14ac:dyDescent="0.25"/>
  <cols>
    <col min="1" max="1" width="76.5703125" customWidth="1"/>
    <col min="2" max="37" width="20.7109375" customWidth="1"/>
  </cols>
  <sheetData>
    <row r="1" spans="1:37" ht="21" x14ac:dyDescent="0.35">
      <c r="A1" s="19" t="str">
        <f>HYPERLINK("#Contents!A1","Return to Contents")</f>
        <v>Return to Contents</v>
      </c>
    </row>
    <row r="2" spans="1:37" ht="64.900000000000006" customHeight="1" x14ac:dyDescent="0.35">
      <c r="B2" s="96" t="s">
        <v>478</v>
      </c>
      <c r="C2" s="96"/>
      <c r="D2" s="96"/>
      <c r="E2" s="96"/>
      <c r="F2" s="96"/>
      <c r="G2" s="20"/>
      <c r="H2" s="20"/>
      <c r="I2" s="21"/>
      <c r="J2" s="21"/>
    </row>
    <row r="3" spans="1:37" ht="103.5" customHeight="1" x14ac:dyDescent="0.25">
      <c r="A3" s="97" t="s">
        <v>505</v>
      </c>
      <c r="B3" s="97"/>
      <c r="C3" s="97"/>
      <c r="D3" s="97"/>
      <c r="E3" s="38"/>
      <c r="F3" s="37"/>
      <c r="G3" s="37"/>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9.6"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42" t="s">
        <v>14</v>
      </c>
      <c r="C6" s="42" t="s">
        <v>15</v>
      </c>
      <c r="D6" s="42" t="s">
        <v>16</v>
      </c>
      <c r="E6" s="42" t="s">
        <v>17</v>
      </c>
      <c r="F6" s="42" t="s">
        <v>18</v>
      </c>
      <c r="G6" s="42" t="s">
        <v>19</v>
      </c>
      <c r="H6" s="42" t="s">
        <v>20</v>
      </c>
      <c r="I6" s="42" t="s">
        <v>21</v>
      </c>
      <c r="J6" s="42" t="s">
        <v>22</v>
      </c>
      <c r="K6" s="42" t="s">
        <v>23</v>
      </c>
      <c r="L6" s="42" t="s">
        <v>24</v>
      </c>
      <c r="M6" s="42" t="s">
        <v>25</v>
      </c>
      <c r="N6" s="42" t="s">
        <v>26</v>
      </c>
      <c r="O6" s="42" t="s">
        <v>27</v>
      </c>
      <c r="P6" s="42" t="s">
        <v>28</v>
      </c>
      <c r="Q6" s="42" t="s">
        <v>29</v>
      </c>
      <c r="R6" s="42" t="s">
        <v>30</v>
      </c>
      <c r="S6" s="42" t="s">
        <v>31</v>
      </c>
      <c r="T6" s="42" t="s">
        <v>32</v>
      </c>
      <c r="U6" s="42" t="s">
        <v>33</v>
      </c>
      <c r="V6" s="42" t="s">
        <v>34</v>
      </c>
      <c r="W6" s="42" t="s">
        <v>35</v>
      </c>
      <c r="X6" s="42" t="s">
        <v>36</v>
      </c>
      <c r="Y6" s="42" t="s">
        <v>37</v>
      </c>
      <c r="Z6" s="42" t="s">
        <v>38</v>
      </c>
      <c r="AA6" s="42" t="s">
        <v>39</v>
      </c>
      <c r="AB6" s="42" t="s">
        <v>40</v>
      </c>
      <c r="AC6" s="42" t="s">
        <v>41</v>
      </c>
      <c r="AD6" s="42" t="s">
        <v>42</v>
      </c>
      <c r="AE6" s="42" t="s">
        <v>43</v>
      </c>
      <c r="AF6" s="42" t="s">
        <v>44</v>
      </c>
      <c r="AG6" s="42" t="s">
        <v>45</v>
      </c>
      <c r="AH6" s="42" t="s">
        <v>46</v>
      </c>
      <c r="AI6" s="42" t="s">
        <v>47</v>
      </c>
      <c r="AJ6" s="42" t="s">
        <v>48</v>
      </c>
      <c r="AK6" s="42" t="s">
        <v>39</v>
      </c>
    </row>
    <row r="7" spans="1:37" ht="20.100000000000001" customHeight="1" x14ac:dyDescent="0.25">
      <c r="A7" s="33" t="s">
        <v>49</v>
      </c>
      <c r="B7" s="43" t="s">
        <v>379</v>
      </c>
      <c r="C7" s="43" t="s">
        <v>202</v>
      </c>
      <c r="D7" s="43" t="s">
        <v>203</v>
      </c>
      <c r="E7" s="43" t="s">
        <v>51</v>
      </c>
      <c r="F7" s="43" t="s">
        <v>72</v>
      </c>
      <c r="G7" s="43" t="s">
        <v>94</v>
      </c>
      <c r="H7" s="43" t="s">
        <v>94</v>
      </c>
      <c r="I7" s="43" t="s">
        <v>306</v>
      </c>
      <c r="J7" s="43" t="s">
        <v>55</v>
      </c>
      <c r="K7" s="43" t="s">
        <v>365</v>
      </c>
      <c r="L7" s="43" t="s">
        <v>57</v>
      </c>
      <c r="M7" s="43" t="s">
        <v>58</v>
      </c>
      <c r="N7" s="43" t="s">
        <v>390</v>
      </c>
      <c r="O7" s="43" t="s">
        <v>366</v>
      </c>
      <c r="P7" s="43" t="s">
        <v>60</v>
      </c>
      <c r="Q7" s="43" t="s">
        <v>208</v>
      </c>
      <c r="R7" s="43" t="s">
        <v>62</v>
      </c>
      <c r="S7" s="43" t="s">
        <v>63</v>
      </c>
      <c r="T7" s="43" t="s">
        <v>64</v>
      </c>
      <c r="U7" s="43" t="s">
        <v>277</v>
      </c>
      <c r="V7" s="43" t="s">
        <v>65</v>
      </c>
      <c r="W7" s="43" t="s">
        <v>66</v>
      </c>
      <c r="X7" s="43" t="s">
        <v>146</v>
      </c>
      <c r="Y7" s="43" t="s">
        <v>38</v>
      </c>
      <c r="Z7" s="43" t="s">
        <v>95</v>
      </c>
      <c r="AA7" s="43" t="s">
        <v>69</v>
      </c>
      <c r="AB7" s="43" t="s">
        <v>70</v>
      </c>
      <c r="AC7" s="43" t="s">
        <v>81</v>
      </c>
      <c r="AD7" s="43" t="s">
        <v>47</v>
      </c>
      <c r="AE7" s="43" t="s">
        <v>367</v>
      </c>
      <c r="AF7" s="43" t="s">
        <v>205</v>
      </c>
      <c r="AG7" s="43" t="s">
        <v>87</v>
      </c>
      <c r="AH7" s="43" t="s">
        <v>212</v>
      </c>
      <c r="AI7" s="43" t="s">
        <v>213</v>
      </c>
      <c r="AJ7" s="43" t="s">
        <v>214</v>
      </c>
      <c r="AK7" s="43" t="s">
        <v>95</v>
      </c>
    </row>
    <row r="8" spans="1:37" ht="39.950000000000003" customHeight="1" x14ac:dyDescent="0.25">
      <c r="A8" s="39" t="s">
        <v>392</v>
      </c>
      <c r="B8" s="42" t="s">
        <v>393</v>
      </c>
      <c r="C8" s="42" t="s">
        <v>28</v>
      </c>
      <c r="D8" s="42" t="s">
        <v>394</v>
      </c>
      <c r="E8" s="42" t="s">
        <v>277</v>
      </c>
      <c r="F8" s="42" t="s">
        <v>169</v>
      </c>
      <c r="G8" s="42" t="s">
        <v>220</v>
      </c>
      <c r="H8" s="42" t="s">
        <v>284</v>
      </c>
      <c r="I8" s="42" t="s">
        <v>64</v>
      </c>
      <c r="J8" s="42" t="s">
        <v>382</v>
      </c>
      <c r="K8" s="42" t="s">
        <v>395</v>
      </c>
      <c r="L8" s="42" t="s">
        <v>305</v>
      </c>
      <c r="M8" s="42" t="s">
        <v>225</v>
      </c>
      <c r="N8" s="42" t="s">
        <v>313</v>
      </c>
      <c r="O8" s="42" t="s">
        <v>256</v>
      </c>
      <c r="P8" s="42" t="s">
        <v>305</v>
      </c>
      <c r="Q8" s="42" t="s">
        <v>147</v>
      </c>
      <c r="R8" s="42" t="s">
        <v>175</v>
      </c>
      <c r="S8" s="42" t="s">
        <v>18</v>
      </c>
      <c r="T8" s="42" t="s">
        <v>146</v>
      </c>
      <c r="U8" s="42" t="s">
        <v>34</v>
      </c>
      <c r="V8" s="42" t="s">
        <v>125</v>
      </c>
      <c r="W8" s="42" t="s">
        <v>210</v>
      </c>
      <c r="X8" s="42" t="s">
        <v>89</v>
      </c>
      <c r="Y8" s="42" t="s">
        <v>91</v>
      </c>
      <c r="Z8" s="42" t="s">
        <v>131</v>
      </c>
      <c r="AA8" s="42" t="s">
        <v>164</v>
      </c>
      <c r="AB8" s="42" t="s">
        <v>93</v>
      </c>
      <c r="AC8" s="42" t="s">
        <v>121</v>
      </c>
      <c r="AD8" s="42" t="s">
        <v>396</v>
      </c>
      <c r="AE8" s="42" t="s">
        <v>251</v>
      </c>
      <c r="AF8" s="42" t="s">
        <v>120</v>
      </c>
      <c r="AG8" s="42" t="s">
        <v>170</v>
      </c>
      <c r="AH8" s="42" t="s">
        <v>397</v>
      </c>
      <c r="AI8" s="42" t="s">
        <v>66</v>
      </c>
      <c r="AJ8" s="42" t="s">
        <v>37</v>
      </c>
      <c r="AK8" s="42" t="s">
        <v>93</v>
      </c>
    </row>
    <row r="9" spans="1:37" ht="39.950000000000003" customHeight="1" x14ac:dyDescent="0.25">
      <c r="A9" s="40" t="s">
        <v>398</v>
      </c>
      <c r="B9" s="43" t="s">
        <v>113</v>
      </c>
      <c r="C9" s="43" t="s">
        <v>241</v>
      </c>
      <c r="D9" s="43" t="s">
        <v>344</v>
      </c>
      <c r="E9" s="43" t="s">
        <v>234</v>
      </c>
      <c r="F9" s="43" t="s">
        <v>194</v>
      </c>
      <c r="G9" s="43" t="s">
        <v>235</v>
      </c>
      <c r="H9" s="43" t="s">
        <v>244</v>
      </c>
      <c r="I9" s="43" t="s">
        <v>344</v>
      </c>
      <c r="J9" s="43" t="s">
        <v>185</v>
      </c>
      <c r="K9" s="43" t="s">
        <v>264</v>
      </c>
      <c r="L9" s="43" t="s">
        <v>113</v>
      </c>
      <c r="M9" s="43" t="s">
        <v>300</v>
      </c>
      <c r="N9" s="43" t="s">
        <v>333</v>
      </c>
      <c r="O9" s="43" t="s">
        <v>235</v>
      </c>
      <c r="P9" s="43" t="s">
        <v>238</v>
      </c>
      <c r="Q9" s="43" t="s">
        <v>289</v>
      </c>
      <c r="R9" s="43" t="s">
        <v>105</v>
      </c>
      <c r="S9" s="43" t="s">
        <v>399</v>
      </c>
      <c r="T9" s="43" t="s">
        <v>136</v>
      </c>
      <c r="U9" s="43" t="s">
        <v>400</v>
      </c>
      <c r="V9" s="43" t="s">
        <v>97</v>
      </c>
      <c r="W9" s="43" t="s">
        <v>401</v>
      </c>
      <c r="X9" s="43" t="s">
        <v>111</v>
      </c>
      <c r="Y9" s="43" t="s">
        <v>110</v>
      </c>
      <c r="Z9" s="43" t="s">
        <v>299</v>
      </c>
      <c r="AA9" s="43" t="s">
        <v>180</v>
      </c>
      <c r="AB9" s="43" t="s">
        <v>266</v>
      </c>
      <c r="AC9" s="43" t="s">
        <v>185</v>
      </c>
      <c r="AD9" s="43" t="s">
        <v>402</v>
      </c>
      <c r="AE9" s="43" t="s">
        <v>103</v>
      </c>
      <c r="AF9" s="43" t="s">
        <v>97</v>
      </c>
      <c r="AG9" s="43" t="s">
        <v>234</v>
      </c>
      <c r="AH9" s="43" t="s">
        <v>338</v>
      </c>
      <c r="AI9" s="43" t="s">
        <v>106</v>
      </c>
      <c r="AJ9" s="43" t="s">
        <v>158</v>
      </c>
      <c r="AK9" s="43" t="s">
        <v>158</v>
      </c>
    </row>
    <row r="10" spans="1:37" ht="39.950000000000003" customHeight="1" x14ac:dyDescent="0.25">
      <c r="A10" s="39" t="s">
        <v>403</v>
      </c>
      <c r="B10" s="42" t="s">
        <v>404</v>
      </c>
      <c r="C10" s="42" t="s">
        <v>349</v>
      </c>
      <c r="D10" s="42" t="s">
        <v>373</v>
      </c>
      <c r="E10" s="42" t="s">
        <v>269</v>
      </c>
      <c r="F10" s="42" t="s">
        <v>220</v>
      </c>
      <c r="G10" s="42" t="s">
        <v>329</v>
      </c>
      <c r="H10" s="42" t="s">
        <v>256</v>
      </c>
      <c r="I10" s="42" t="s">
        <v>285</v>
      </c>
      <c r="J10" s="42" t="s">
        <v>376</v>
      </c>
      <c r="K10" s="42" t="s">
        <v>130</v>
      </c>
      <c r="L10" s="42" t="s">
        <v>152</v>
      </c>
      <c r="M10" s="42" t="s">
        <v>384</v>
      </c>
      <c r="N10" s="42" t="s">
        <v>256</v>
      </c>
      <c r="O10" s="42" t="s">
        <v>124</v>
      </c>
      <c r="P10" s="42" t="s">
        <v>284</v>
      </c>
      <c r="Q10" s="42" t="s">
        <v>66</v>
      </c>
      <c r="R10" s="42" t="s">
        <v>362</v>
      </c>
      <c r="S10" s="42" t="s">
        <v>89</v>
      </c>
      <c r="T10" s="42" t="s">
        <v>219</v>
      </c>
      <c r="U10" s="42" t="s">
        <v>70</v>
      </c>
      <c r="V10" s="42" t="s">
        <v>169</v>
      </c>
      <c r="W10" s="42" t="s">
        <v>89</v>
      </c>
      <c r="X10" s="42" t="s">
        <v>148</v>
      </c>
      <c r="Y10" s="42" t="s">
        <v>38</v>
      </c>
      <c r="Z10" s="42" t="s">
        <v>156</v>
      </c>
      <c r="AA10" s="42" t="s">
        <v>90</v>
      </c>
      <c r="AB10" s="42" t="s">
        <v>153</v>
      </c>
      <c r="AC10" s="42" t="s">
        <v>148</v>
      </c>
      <c r="AD10" s="42" t="s">
        <v>37</v>
      </c>
      <c r="AE10" s="42" t="s">
        <v>25</v>
      </c>
      <c r="AF10" s="42" t="s">
        <v>369</v>
      </c>
      <c r="AG10" s="42" t="s">
        <v>170</v>
      </c>
      <c r="AH10" s="42" t="s">
        <v>327</v>
      </c>
      <c r="AI10" s="42" t="s">
        <v>405</v>
      </c>
      <c r="AJ10" s="42" t="s">
        <v>296</v>
      </c>
      <c r="AK10" s="42" t="s">
        <v>154</v>
      </c>
    </row>
    <row r="11" spans="1:37" ht="39.950000000000003" customHeight="1" x14ac:dyDescent="0.25">
      <c r="A11" s="40" t="s">
        <v>406</v>
      </c>
      <c r="B11" s="43" t="s">
        <v>236</v>
      </c>
      <c r="C11" s="43" t="s">
        <v>113</v>
      </c>
      <c r="D11" s="43" t="s">
        <v>263</v>
      </c>
      <c r="E11" s="43" t="s">
        <v>290</v>
      </c>
      <c r="F11" s="43" t="s">
        <v>244</v>
      </c>
      <c r="G11" s="43" t="s">
        <v>241</v>
      </c>
      <c r="H11" s="43" t="s">
        <v>289</v>
      </c>
      <c r="I11" s="43" t="s">
        <v>300</v>
      </c>
      <c r="J11" s="43" t="s">
        <v>232</v>
      </c>
      <c r="K11" s="43" t="s">
        <v>237</v>
      </c>
      <c r="L11" s="43" t="s">
        <v>236</v>
      </c>
      <c r="M11" s="43" t="s">
        <v>264</v>
      </c>
      <c r="N11" s="43" t="s">
        <v>261</v>
      </c>
      <c r="O11" s="43" t="s">
        <v>289</v>
      </c>
      <c r="P11" s="43" t="s">
        <v>116</v>
      </c>
      <c r="Q11" s="43" t="s">
        <v>244</v>
      </c>
      <c r="R11" s="43" t="s">
        <v>378</v>
      </c>
      <c r="S11" s="43" t="s">
        <v>110</v>
      </c>
      <c r="T11" s="43" t="s">
        <v>308</v>
      </c>
      <c r="U11" s="43" t="s">
        <v>109</v>
      </c>
      <c r="V11" s="43" t="s">
        <v>386</v>
      </c>
      <c r="W11" s="43" t="s">
        <v>115</v>
      </c>
      <c r="X11" s="43" t="s">
        <v>388</v>
      </c>
      <c r="Y11" s="43" t="s">
        <v>336</v>
      </c>
      <c r="Z11" s="43" t="s">
        <v>264</v>
      </c>
      <c r="AA11" s="43" t="s">
        <v>135</v>
      </c>
      <c r="AB11" s="43" t="s">
        <v>377</v>
      </c>
      <c r="AC11" s="43" t="s">
        <v>290</v>
      </c>
      <c r="AD11" s="43" t="s">
        <v>117</v>
      </c>
      <c r="AE11" s="43" t="s">
        <v>388</v>
      </c>
      <c r="AF11" s="43" t="s">
        <v>387</v>
      </c>
      <c r="AG11" s="43" t="s">
        <v>234</v>
      </c>
      <c r="AH11" s="43" t="s">
        <v>134</v>
      </c>
      <c r="AI11" s="43" t="s">
        <v>107</v>
      </c>
      <c r="AJ11" s="43" t="s">
        <v>247</v>
      </c>
      <c r="AK11" s="43" t="s">
        <v>107</v>
      </c>
    </row>
    <row r="12" spans="1:37" ht="20.100000000000001" customHeight="1" x14ac:dyDescent="0.25">
      <c r="A12" s="31" t="s">
        <v>271</v>
      </c>
      <c r="B12" s="42" t="s">
        <v>81</v>
      </c>
      <c r="C12" s="42" t="s">
        <v>122</v>
      </c>
      <c r="D12" s="42" t="s">
        <v>37</v>
      </c>
      <c r="E12" s="42" t="s">
        <v>70</v>
      </c>
      <c r="F12" s="42" t="s">
        <v>153</v>
      </c>
      <c r="G12" s="42" t="s">
        <v>40</v>
      </c>
      <c r="H12" s="42" t="s">
        <v>155</v>
      </c>
      <c r="I12" s="42" t="s">
        <v>68</v>
      </c>
      <c r="J12" s="42" t="s">
        <v>125</v>
      </c>
      <c r="K12" s="42" t="s">
        <v>38</v>
      </c>
      <c r="L12" s="42" t="s">
        <v>68</v>
      </c>
      <c r="M12" s="42" t="s">
        <v>95</v>
      </c>
      <c r="N12" s="42" t="s">
        <v>131</v>
      </c>
      <c r="O12" s="42" t="s">
        <v>40</v>
      </c>
      <c r="P12" s="42" t="s">
        <v>155</v>
      </c>
      <c r="Q12" s="42" t="s">
        <v>155</v>
      </c>
      <c r="R12" s="42" t="s">
        <v>37</v>
      </c>
      <c r="S12" s="42" t="s">
        <v>89</v>
      </c>
      <c r="T12" s="42" t="s">
        <v>68</v>
      </c>
      <c r="U12" s="42" t="s">
        <v>92</v>
      </c>
      <c r="V12" s="42" t="s">
        <v>93</v>
      </c>
      <c r="W12" s="42" t="s">
        <v>91</v>
      </c>
      <c r="X12" s="42" t="s">
        <v>93</v>
      </c>
      <c r="Y12" s="42" t="s">
        <v>91</v>
      </c>
      <c r="Z12" s="42" t="s">
        <v>89</v>
      </c>
      <c r="AA12" s="42" t="s">
        <v>88</v>
      </c>
      <c r="AB12" s="42" t="s">
        <v>91</v>
      </c>
      <c r="AC12" s="42" t="s">
        <v>92</v>
      </c>
      <c r="AD12" s="42" t="s">
        <v>92</v>
      </c>
      <c r="AE12" s="42" t="s">
        <v>121</v>
      </c>
      <c r="AF12" s="42" t="s">
        <v>125</v>
      </c>
      <c r="AG12" s="42" t="s">
        <v>92</v>
      </c>
      <c r="AH12" s="42" t="s">
        <v>168</v>
      </c>
      <c r="AI12" s="42" t="s">
        <v>122</v>
      </c>
      <c r="AJ12" s="42" t="s">
        <v>90</v>
      </c>
      <c r="AK12" s="42" t="s">
        <v>91</v>
      </c>
    </row>
    <row r="13" spans="1:37" ht="20.100000000000001" customHeight="1" x14ac:dyDescent="0.25">
      <c r="A13" s="33" t="s">
        <v>272</v>
      </c>
      <c r="B13" s="44">
        <v>0.05</v>
      </c>
      <c r="C13" s="44" t="s">
        <v>114</v>
      </c>
      <c r="D13" s="44">
        <v>0.04</v>
      </c>
      <c r="E13" s="44" t="s">
        <v>117</v>
      </c>
      <c r="F13" s="44" t="s">
        <v>117</v>
      </c>
      <c r="G13" s="44" t="s">
        <v>111</v>
      </c>
      <c r="H13" s="44">
        <v>0.05</v>
      </c>
      <c r="I13" s="44" t="s">
        <v>114</v>
      </c>
      <c r="J13" s="44" t="s">
        <v>111</v>
      </c>
      <c r="K13" s="44" t="s">
        <v>117</v>
      </c>
      <c r="L13" s="44" t="s">
        <v>111</v>
      </c>
      <c r="M13" s="44" t="s">
        <v>112</v>
      </c>
      <c r="N13" s="44">
        <v>0.02</v>
      </c>
      <c r="O13" s="44" t="s">
        <v>112</v>
      </c>
      <c r="P13" s="44">
        <v>0.04</v>
      </c>
      <c r="Q13" s="44" t="s">
        <v>111</v>
      </c>
      <c r="R13" s="44" t="s">
        <v>112</v>
      </c>
      <c r="S13" s="44">
        <v>0.01</v>
      </c>
      <c r="T13" s="44" t="s">
        <v>139</v>
      </c>
      <c r="U13" s="44" t="s">
        <v>115</v>
      </c>
      <c r="V13" s="44" t="s">
        <v>117</v>
      </c>
      <c r="W13" s="44" t="s">
        <v>110</v>
      </c>
      <c r="X13" s="44" t="s">
        <v>102</v>
      </c>
      <c r="Y13" s="44" t="s">
        <v>110</v>
      </c>
      <c r="Z13" s="44" t="s">
        <v>114</v>
      </c>
      <c r="AA13" s="44" t="s">
        <v>111</v>
      </c>
      <c r="AB13" s="44" t="s">
        <v>117</v>
      </c>
      <c r="AC13" s="44" t="s">
        <v>114</v>
      </c>
      <c r="AD13" s="44" t="s">
        <v>108</v>
      </c>
      <c r="AE13" s="44" t="s">
        <v>114</v>
      </c>
      <c r="AF13" s="44" t="s">
        <v>133</v>
      </c>
      <c r="AG13" s="44" t="s">
        <v>114</v>
      </c>
      <c r="AH13" s="44" t="s">
        <v>141</v>
      </c>
      <c r="AI13" s="44" t="s">
        <v>112</v>
      </c>
      <c r="AJ13" s="44">
        <v>7.0000000000000007E-2</v>
      </c>
      <c r="AK13" s="44" t="s">
        <v>110</v>
      </c>
    </row>
    <row r="14" spans="1:37" x14ac:dyDescent="0.25">
      <c r="B14" s="1">
        <f>((B9)+(B11)+(B13))</f>
        <v>1</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sheetData>
  <sheetProtection algorithmName="SHA-512" hashValue="W+1JLoqJjzxUaiyv0IlWmjxrVbviqHH1tezGR1b1VpTpxJejWSOcEIjH4t/7s1geBc//3DHCdsrPfNG/UaW2EQ==" saltValue="b1SyW424QCzRV2uQX/0NZg==" spinCount="100000" sheet="1" objects="1" scenarios="1"/>
  <mergeCells count="9">
    <mergeCell ref="M4:Q4"/>
    <mergeCell ref="R4:AC4"/>
    <mergeCell ref="AD4:AG4"/>
    <mergeCell ref="AH4:AK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AK22"/>
  <sheetViews>
    <sheetView showGridLines="0" workbookViewId="0"/>
  </sheetViews>
  <sheetFormatPr defaultColWidth="10.85546875" defaultRowHeight="15" x14ac:dyDescent="0.25"/>
  <cols>
    <col min="1" max="1" width="75.7109375" customWidth="1"/>
    <col min="2" max="37" width="20.7109375" customWidth="1"/>
  </cols>
  <sheetData>
    <row r="1" spans="1:37" ht="21" x14ac:dyDescent="0.35">
      <c r="A1" s="19" t="str">
        <f>HYPERLINK("#Contents!A1","Return to Contents")</f>
        <v>Return to Contents</v>
      </c>
    </row>
    <row r="2" spans="1:37" ht="64.900000000000006" customHeight="1" x14ac:dyDescent="0.35">
      <c r="B2" s="96" t="s">
        <v>478</v>
      </c>
      <c r="C2" s="96"/>
      <c r="D2" s="96"/>
      <c r="E2" s="96"/>
      <c r="F2" s="96"/>
      <c r="G2" s="20"/>
      <c r="H2" s="20"/>
      <c r="I2" s="21"/>
      <c r="J2" s="21"/>
    </row>
    <row r="3" spans="1:37" ht="84" customHeight="1" x14ac:dyDescent="0.25">
      <c r="A3" s="97" t="s">
        <v>479</v>
      </c>
      <c r="B3" s="97"/>
      <c r="C3" s="97"/>
      <c r="D3" s="97"/>
      <c r="E3" s="97"/>
      <c r="F3" s="97"/>
      <c r="G3" s="37"/>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9.6"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42" t="s">
        <v>14</v>
      </c>
      <c r="C6" s="42" t="s">
        <v>15</v>
      </c>
      <c r="D6" s="42" t="s">
        <v>16</v>
      </c>
      <c r="E6" s="42" t="s">
        <v>17</v>
      </c>
      <c r="F6" s="42" t="s">
        <v>18</v>
      </c>
      <c r="G6" s="42" t="s">
        <v>19</v>
      </c>
      <c r="H6" s="42" t="s">
        <v>20</v>
      </c>
      <c r="I6" s="42" t="s">
        <v>21</v>
      </c>
      <c r="J6" s="42" t="s">
        <v>22</v>
      </c>
      <c r="K6" s="42" t="s">
        <v>23</v>
      </c>
      <c r="L6" s="42" t="s">
        <v>24</v>
      </c>
      <c r="M6" s="42" t="s">
        <v>25</v>
      </c>
      <c r="N6" s="42" t="s">
        <v>26</v>
      </c>
      <c r="O6" s="42" t="s">
        <v>27</v>
      </c>
      <c r="P6" s="42" t="s">
        <v>28</v>
      </c>
      <c r="Q6" s="42" t="s">
        <v>29</v>
      </c>
      <c r="R6" s="42" t="s">
        <v>30</v>
      </c>
      <c r="S6" s="42" t="s">
        <v>31</v>
      </c>
      <c r="T6" s="42" t="s">
        <v>32</v>
      </c>
      <c r="U6" s="42" t="s">
        <v>33</v>
      </c>
      <c r="V6" s="42" t="s">
        <v>34</v>
      </c>
      <c r="W6" s="42" t="s">
        <v>35</v>
      </c>
      <c r="X6" s="42" t="s">
        <v>36</v>
      </c>
      <c r="Y6" s="42" t="s">
        <v>37</v>
      </c>
      <c r="Z6" s="42" t="s">
        <v>38</v>
      </c>
      <c r="AA6" s="42" t="s">
        <v>39</v>
      </c>
      <c r="AB6" s="42" t="s">
        <v>40</v>
      </c>
      <c r="AC6" s="42" t="s">
        <v>41</v>
      </c>
      <c r="AD6" s="42" t="s">
        <v>42</v>
      </c>
      <c r="AE6" s="42" t="s">
        <v>43</v>
      </c>
      <c r="AF6" s="42" t="s">
        <v>44</v>
      </c>
      <c r="AG6" s="42" t="s">
        <v>45</v>
      </c>
      <c r="AH6" s="42" t="s">
        <v>46</v>
      </c>
      <c r="AI6" s="42" t="s">
        <v>47</v>
      </c>
      <c r="AJ6" s="42" t="s">
        <v>48</v>
      </c>
      <c r="AK6" s="42" t="s">
        <v>39</v>
      </c>
    </row>
    <row r="7" spans="1:37" ht="20.100000000000001" customHeight="1" x14ac:dyDescent="0.25">
      <c r="A7" s="33" t="s">
        <v>49</v>
      </c>
      <c r="B7" s="43" t="s">
        <v>14</v>
      </c>
      <c r="C7" s="43" t="s">
        <v>50</v>
      </c>
      <c r="D7" s="43" t="s">
        <v>360</v>
      </c>
      <c r="E7" s="43" t="s">
        <v>204</v>
      </c>
      <c r="F7" s="43" t="s">
        <v>205</v>
      </c>
      <c r="G7" s="43" t="s">
        <v>94</v>
      </c>
      <c r="H7" s="43" t="s">
        <v>94</v>
      </c>
      <c r="I7" s="43" t="s">
        <v>273</v>
      </c>
      <c r="J7" s="43" t="s">
        <v>206</v>
      </c>
      <c r="K7" s="43" t="s">
        <v>274</v>
      </c>
      <c r="L7" s="43" t="s">
        <v>57</v>
      </c>
      <c r="M7" s="43" t="s">
        <v>390</v>
      </c>
      <c r="N7" s="43" t="s">
        <v>58</v>
      </c>
      <c r="O7" s="43" t="s">
        <v>59</v>
      </c>
      <c r="P7" s="43" t="s">
        <v>60</v>
      </c>
      <c r="Q7" s="43" t="s">
        <v>208</v>
      </c>
      <c r="R7" s="43" t="s">
        <v>62</v>
      </c>
      <c r="S7" s="43" t="s">
        <v>19</v>
      </c>
      <c r="T7" s="43" t="s">
        <v>64</v>
      </c>
      <c r="U7" s="43" t="s">
        <v>160</v>
      </c>
      <c r="V7" s="43" t="s">
        <v>284</v>
      </c>
      <c r="W7" s="43" t="s">
        <v>210</v>
      </c>
      <c r="X7" s="43" t="s">
        <v>69</v>
      </c>
      <c r="Y7" s="43" t="s">
        <v>38</v>
      </c>
      <c r="Z7" s="43" t="s">
        <v>38</v>
      </c>
      <c r="AA7" s="43" t="s">
        <v>69</v>
      </c>
      <c r="AB7" s="43" t="s">
        <v>40</v>
      </c>
      <c r="AC7" s="43" t="s">
        <v>81</v>
      </c>
      <c r="AD7" s="43" t="s">
        <v>380</v>
      </c>
      <c r="AE7" s="43" t="s">
        <v>211</v>
      </c>
      <c r="AF7" s="43" t="s">
        <v>72</v>
      </c>
      <c r="AG7" s="43" t="s">
        <v>351</v>
      </c>
      <c r="AH7" s="43" t="s">
        <v>212</v>
      </c>
      <c r="AI7" s="43" t="s">
        <v>213</v>
      </c>
      <c r="AJ7" s="43" t="s">
        <v>119</v>
      </c>
      <c r="AK7" s="43" t="s">
        <v>38</v>
      </c>
    </row>
    <row r="8" spans="1:37" ht="20.100000000000001" customHeight="1" x14ac:dyDescent="0.25">
      <c r="A8" s="31" t="s">
        <v>407</v>
      </c>
      <c r="B8" s="42" t="s">
        <v>55</v>
      </c>
      <c r="C8" s="42" t="s">
        <v>303</v>
      </c>
      <c r="D8" s="42" t="s">
        <v>62</v>
      </c>
      <c r="E8" s="42" t="s">
        <v>383</v>
      </c>
      <c r="F8" s="42" t="s">
        <v>176</v>
      </c>
      <c r="G8" s="42" t="s">
        <v>169</v>
      </c>
      <c r="H8" s="42" t="s">
        <v>36</v>
      </c>
      <c r="I8" s="42" t="s">
        <v>255</v>
      </c>
      <c r="J8" s="42" t="s">
        <v>59</v>
      </c>
      <c r="K8" s="42" t="s">
        <v>218</v>
      </c>
      <c r="L8" s="42" t="s">
        <v>27</v>
      </c>
      <c r="M8" s="42" t="s">
        <v>79</v>
      </c>
      <c r="N8" s="42" t="s">
        <v>220</v>
      </c>
      <c r="O8" s="42" t="s">
        <v>259</v>
      </c>
      <c r="P8" s="42" t="s">
        <v>220</v>
      </c>
      <c r="Q8" s="42" t="s">
        <v>346</v>
      </c>
      <c r="R8" s="42" t="s">
        <v>175</v>
      </c>
      <c r="S8" s="42" t="s">
        <v>408</v>
      </c>
      <c r="T8" s="42" t="s">
        <v>146</v>
      </c>
      <c r="U8" s="42" t="s">
        <v>147</v>
      </c>
      <c r="V8" s="42" t="s">
        <v>258</v>
      </c>
      <c r="W8" s="42" t="s">
        <v>258</v>
      </c>
      <c r="X8" s="42" t="s">
        <v>156</v>
      </c>
      <c r="Y8" s="42" t="s">
        <v>155</v>
      </c>
      <c r="Z8" s="42" t="s">
        <v>131</v>
      </c>
      <c r="AA8" s="42" t="s">
        <v>93</v>
      </c>
      <c r="AB8" s="42" t="s">
        <v>92</v>
      </c>
      <c r="AC8" s="42" t="s">
        <v>167</v>
      </c>
      <c r="AD8" s="42" t="s">
        <v>409</v>
      </c>
      <c r="AE8" s="42" t="s">
        <v>210</v>
      </c>
      <c r="AF8" s="42" t="s">
        <v>296</v>
      </c>
      <c r="AG8" s="42" t="s">
        <v>150</v>
      </c>
      <c r="AH8" s="42" t="s">
        <v>410</v>
      </c>
      <c r="AI8" s="42" t="s">
        <v>369</v>
      </c>
      <c r="AJ8" s="42" t="s">
        <v>39</v>
      </c>
      <c r="AK8" s="42" t="s">
        <v>155</v>
      </c>
    </row>
    <row r="9" spans="1:37" ht="20.100000000000001" customHeight="1" x14ac:dyDescent="0.25">
      <c r="A9" s="33" t="s">
        <v>411</v>
      </c>
      <c r="B9" s="43" t="s">
        <v>263</v>
      </c>
      <c r="C9" s="43" t="s">
        <v>262</v>
      </c>
      <c r="D9" s="43" t="s">
        <v>234</v>
      </c>
      <c r="E9" s="43" t="s">
        <v>244</v>
      </c>
      <c r="F9" s="43" t="s">
        <v>138</v>
      </c>
      <c r="G9" s="43" t="s">
        <v>289</v>
      </c>
      <c r="H9" s="43" t="s">
        <v>262</v>
      </c>
      <c r="I9" s="43" t="s">
        <v>138</v>
      </c>
      <c r="J9" s="43" t="s">
        <v>299</v>
      </c>
      <c r="K9" s="43" t="s">
        <v>237</v>
      </c>
      <c r="L9" s="43" t="s">
        <v>116</v>
      </c>
      <c r="M9" s="43" t="s">
        <v>237</v>
      </c>
      <c r="N9" s="43" t="s">
        <v>237</v>
      </c>
      <c r="O9" s="43" t="s">
        <v>289</v>
      </c>
      <c r="P9" s="43" t="s">
        <v>263</v>
      </c>
      <c r="Q9" s="43" t="s">
        <v>261</v>
      </c>
      <c r="R9" s="43" t="s">
        <v>105</v>
      </c>
      <c r="S9" s="43" t="s">
        <v>246</v>
      </c>
      <c r="T9" s="43" t="s">
        <v>136</v>
      </c>
      <c r="U9" s="43" t="s">
        <v>184</v>
      </c>
      <c r="V9" s="43" t="s">
        <v>234</v>
      </c>
      <c r="W9" s="43" t="s">
        <v>233</v>
      </c>
      <c r="X9" s="43" t="s">
        <v>142</v>
      </c>
      <c r="Y9" s="43" t="s">
        <v>235</v>
      </c>
      <c r="Z9" s="43" t="s">
        <v>299</v>
      </c>
      <c r="AA9" s="43" t="s">
        <v>102</v>
      </c>
      <c r="AB9" s="43" t="s">
        <v>142</v>
      </c>
      <c r="AC9" s="43" t="s">
        <v>235</v>
      </c>
      <c r="AD9" s="43" t="s">
        <v>264</v>
      </c>
      <c r="AE9" s="43" t="s">
        <v>100</v>
      </c>
      <c r="AF9" s="43" t="s">
        <v>104</v>
      </c>
      <c r="AG9" s="43" t="s">
        <v>116</v>
      </c>
      <c r="AH9" s="43" t="s">
        <v>232</v>
      </c>
      <c r="AI9" s="43" t="s">
        <v>158</v>
      </c>
      <c r="AJ9" s="43" t="s">
        <v>245</v>
      </c>
      <c r="AK9" s="43" t="s">
        <v>290</v>
      </c>
    </row>
    <row r="10" spans="1:37" ht="20.100000000000001" customHeight="1" x14ac:dyDescent="0.25">
      <c r="A10" s="31" t="s">
        <v>412</v>
      </c>
      <c r="B10" s="42" t="s">
        <v>26</v>
      </c>
      <c r="C10" s="42" t="s">
        <v>226</v>
      </c>
      <c r="D10" s="42" t="s">
        <v>64</v>
      </c>
      <c r="E10" s="42" t="s">
        <v>251</v>
      </c>
      <c r="F10" s="42" t="s">
        <v>258</v>
      </c>
      <c r="G10" s="42" t="s">
        <v>120</v>
      </c>
      <c r="H10" s="42" t="s">
        <v>126</v>
      </c>
      <c r="I10" s="42" t="s">
        <v>169</v>
      </c>
      <c r="J10" s="42" t="s">
        <v>171</v>
      </c>
      <c r="K10" s="42" t="s">
        <v>256</v>
      </c>
      <c r="L10" s="42" t="s">
        <v>356</v>
      </c>
      <c r="M10" s="42" t="s">
        <v>295</v>
      </c>
      <c r="N10" s="42" t="s">
        <v>85</v>
      </c>
      <c r="O10" s="42" t="s">
        <v>146</v>
      </c>
      <c r="P10" s="42" t="s">
        <v>176</v>
      </c>
      <c r="Q10" s="42" t="s">
        <v>73</v>
      </c>
      <c r="R10" s="42" t="s">
        <v>161</v>
      </c>
      <c r="S10" s="42" t="s">
        <v>163</v>
      </c>
      <c r="T10" s="42" t="s">
        <v>296</v>
      </c>
      <c r="U10" s="42" t="s">
        <v>146</v>
      </c>
      <c r="V10" s="42" t="s">
        <v>86</v>
      </c>
      <c r="W10" s="42" t="s">
        <v>38</v>
      </c>
      <c r="X10" s="42" t="s">
        <v>155</v>
      </c>
      <c r="Y10" s="42" t="s">
        <v>88</v>
      </c>
      <c r="Z10" s="42" t="s">
        <v>89</v>
      </c>
      <c r="AA10" s="42" t="s">
        <v>168</v>
      </c>
      <c r="AB10" s="42" t="s">
        <v>89</v>
      </c>
      <c r="AC10" s="42" t="s">
        <v>40</v>
      </c>
      <c r="AD10" s="42" t="s">
        <v>225</v>
      </c>
      <c r="AE10" s="42" t="s">
        <v>370</v>
      </c>
      <c r="AF10" s="42" t="s">
        <v>36</v>
      </c>
      <c r="AG10" s="42" t="s">
        <v>156</v>
      </c>
      <c r="AH10" s="42" t="s">
        <v>178</v>
      </c>
      <c r="AI10" s="42" t="s">
        <v>269</v>
      </c>
      <c r="AJ10" s="42" t="s">
        <v>95</v>
      </c>
      <c r="AK10" s="42" t="s">
        <v>92</v>
      </c>
    </row>
    <row r="11" spans="1:37" ht="20.100000000000001" customHeight="1" x14ac:dyDescent="0.25">
      <c r="A11" s="33" t="s">
        <v>413</v>
      </c>
      <c r="B11" s="43" t="s">
        <v>363</v>
      </c>
      <c r="C11" s="43" t="s">
        <v>100</v>
      </c>
      <c r="D11" s="43" t="s">
        <v>158</v>
      </c>
      <c r="E11" s="43" t="s">
        <v>106</v>
      </c>
      <c r="F11" s="43" t="s">
        <v>101</v>
      </c>
      <c r="G11" s="43" t="s">
        <v>106</v>
      </c>
      <c r="H11" s="43" t="s">
        <v>101</v>
      </c>
      <c r="I11" s="43" t="s">
        <v>261</v>
      </c>
      <c r="J11" s="43" t="s">
        <v>363</v>
      </c>
      <c r="K11" s="43" t="s">
        <v>136</v>
      </c>
      <c r="L11" s="43" t="s">
        <v>262</v>
      </c>
      <c r="M11" s="43" t="s">
        <v>262</v>
      </c>
      <c r="N11" s="43" t="s">
        <v>104</v>
      </c>
      <c r="O11" s="43" t="s">
        <v>97</v>
      </c>
      <c r="P11" s="43" t="s">
        <v>100</v>
      </c>
      <c r="Q11" s="43" t="s">
        <v>158</v>
      </c>
      <c r="R11" s="43" t="s">
        <v>245</v>
      </c>
      <c r="S11" s="43" t="s">
        <v>99</v>
      </c>
      <c r="T11" s="43" t="s">
        <v>138</v>
      </c>
      <c r="U11" s="43" t="s">
        <v>100</v>
      </c>
      <c r="V11" s="43" t="s">
        <v>266</v>
      </c>
      <c r="W11" s="43" t="s">
        <v>135</v>
      </c>
      <c r="X11" s="43" t="s">
        <v>158</v>
      </c>
      <c r="Y11" s="43" t="s">
        <v>137</v>
      </c>
      <c r="Z11" s="43" t="s">
        <v>111</v>
      </c>
      <c r="AA11" s="43" t="s">
        <v>241</v>
      </c>
      <c r="AB11" s="43" t="s">
        <v>105</v>
      </c>
      <c r="AC11" s="43" t="s">
        <v>97</v>
      </c>
      <c r="AD11" s="43" t="s">
        <v>97</v>
      </c>
      <c r="AE11" s="43" t="s">
        <v>245</v>
      </c>
      <c r="AF11" s="43" t="s">
        <v>138</v>
      </c>
      <c r="AG11" s="43" t="s">
        <v>97</v>
      </c>
      <c r="AH11" s="43" t="s">
        <v>98</v>
      </c>
      <c r="AI11" s="43" t="s">
        <v>245</v>
      </c>
      <c r="AJ11" s="43" t="s">
        <v>104</v>
      </c>
      <c r="AK11" s="43" t="s">
        <v>106</v>
      </c>
    </row>
    <row r="12" spans="1:37" ht="20.100000000000001" customHeight="1" x14ac:dyDescent="0.25">
      <c r="A12" s="31" t="s">
        <v>414</v>
      </c>
      <c r="B12" s="42" t="s">
        <v>177</v>
      </c>
      <c r="C12" s="42" t="s">
        <v>182</v>
      </c>
      <c r="D12" s="42" t="s">
        <v>86</v>
      </c>
      <c r="E12" s="42" t="s">
        <v>150</v>
      </c>
      <c r="F12" s="42" t="s">
        <v>82</v>
      </c>
      <c r="G12" s="42" t="s">
        <v>70</v>
      </c>
      <c r="H12" s="42" t="s">
        <v>167</v>
      </c>
      <c r="I12" s="42" t="s">
        <v>127</v>
      </c>
      <c r="J12" s="42" t="s">
        <v>73</v>
      </c>
      <c r="K12" s="42" t="s">
        <v>80</v>
      </c>
      <c r="L12" s="42" t="s">
        <v>146</v>
      </c>
      <c r="M12" s="42" t="s">
        <v>38</v>
      </c>
      <c r="N12" s="42" t="s">
        <v>122</v>
      </c>
      <c r="O12" s="42" t="s">
        <v>125</v>
      </c>
      <c r="P12" s="42" t="s">
        <v>127</v>
      </c>
      <c r="Q12" s="42" t="s">
        <v>38</v>
      </c>
      <c r="R12" s="42" t="s">
        <v>83</v>
      </c>
      <c r="S12" s="42" t="s">
        <v>156</v>
      </c>
      <c r="T12" s="42" t="s">
        <v>69</v>
      </c>
      <c r="U12" s="42" t="s">
        <v>90</v>
      </c>
      <c r="V12" s="42" t="s">
        <v>156</v>
      </c>
      <c r="W12" s="42" t="s">
        <v>90</v>
      </c>
      <c r="X12" s="42" t="s">
        <v>93</v>
      </c>
      <c r="Y12" s="42" t="s">
        <v>92</v>
      </c>
      <c r="Z12" s="42" t="s">
        <v>89</v>
      </c>
      <c r="AA12" s="42" t="s">
        <v>70</v>
      </c>
      <c r="AB12" s="42" t="s">
        <v>88</v>
      </c>
      <c r="AC12" s="42" t="s">
        <v>92</v>
      </c>
      <c r="AD12" s="42" t="s">
        <v>167</v>
      </c>
      <c r="AE12" s="42" t="s">
        <v>71</v>
      </c>
      <c r="AF12" s="42" t="s">
        <v>86</v>
      </c>
      <c r="AG12" s="42" t="s">
        <v>153</v>
      </c>
      <c r="AH12" s="42" t="s">
        <v>296</v>
      </c>
      <c r="AI12" s="42" t="s">
        <v>257</v>
      </c>
      <c r="AJ12" s="42" t="s">
        <v>68</v>
      </c>
      <c r="AK12" s="42" t="s">
        <v>93</v>
      </c>
    </row>
    <row r="13" spans="1:37" ht="20.100000000000001" customHeight="1" x14ac:dyDescent="0.25">
      <c r="A13" s="33" t="s">
        <v>415</v>
      </c>
      <c r="B13" s="43" t="s">
        <v>105</v>
      </c>
      <c r="C13" s="43" t="s">
        <v>102</v>
      </c>
      <c r="D13" s="43" t="s">
        <v>112</v>
      </c>
      <c r="E13" s="43" t="s">
        <v>112</v>
      </c>
      <c r="F13" s="43" t="s">
        <v>102</v>
      </c>
      <c r="G13" s="43" t="s">
        <v>114</v>
      </c>
      <c r="H13" s="43" t="s">
        <v>134</v>
      </c>
      <c r="I13" s="43" t="s">
        <v>103</v>
      </c>
      <c r="J13" s="43" t="s">
        <v>105</v>
      </c>
      <c r="K13" s="43" t="s">
        <v>105</v>
      </c>
      <c r="L13" s="43" t="s">
        <v>105</v>
      </c>
      <c r="M13" s="43" t="s">
        <v>114</v>
      </c>
      <c r="N13" s="43" t="s">
        <v>134</v>
      </c>
      <c r="O13" s="43" t="s">
        <v>103</v>
      </c>
      <c r="P13" s="43" t="s">
        <v>134</v>
      </c>
      <c r="Q13" s="43" t="s">
        <v>143</v>
      </c>
      <c r="R13" s="43" t="s">
        <v>134</v>
      </c>
      <c r="S13" s="43" t="s">
        <v>111</v>
      </c>
      <c r="T13" s="43" t="s">
        <v>98</v>
      </c>
      <c r="U13" s="43" t="s">
        <v>117</v>
      </c>
      <c r="V13" s="43" t="s">
        <v>143</v>
      </c>
      <c r="W13" s="43" t="s">
        <v>111</v>
      </c>
      <c r="X13" s="43" t="s">
        <v>134</v>
      </c>
      <c r="Y13" s="43" t="s">
        <v>136</v>
      </c>
      <c r="Z13" s="43" t="s">
        <v>143</v>
      </c>
      <c r="AA13" s="43" t="s">
        <v>266</v>
      </c>
      <c r="AB13" s="43" t="s">
        <v>100</v>
      </c>
      <c r="AC13" s="43" t="s">
        <v>111</v>
      </c>
      <c r="AD13" s="43" t="s">
        <v>114</v>
      </c>
      <c r="AE13" s="43" t="s">
        <v>133</v>
      </c>
      <c r="AF13" s="43" t="s">
        <v>97</v>
      </c>
      <c r="AG13" s="43" t="s">
        <v>102</v>
      </c>
      <c r="AH13" s="43" t="s">
        <v>143</v>
      </c>
      <c r="AI13" s="43" t="s">
        <v>105</v>
      </c>
      <c r="AJ13" s="43" t="s">
        <v>136</v>
      </c>
      <c r="AK13" s="43" t="s">
        <v>101</v>
      </c>
    </row>
    <row r="14" spans="1:37" ht="20.100000000000001" customHeight="1" x14ac:dyDescent="0.25">
      <c r="A14" s="31" t="s">
        <v>418</v>
      </c>
      <c r="B14" s="42" t="s">
        <v>312</v>
      </c>
      <c r="C14" s="42" t="s">
        <v>85</v>
      </c>
      <c r="D14" s="42" t="s">
        <v>121</v>
      </c>
      <c r="E14" s="42" t="s">
        <v>168</v>
      </c>
      <c r="F14" s="42" t="s">
        <v>154</v>
      </c>
      <c r="G14" s="42" t="s">
        <v>121</v>
      </c>
      <c r="H14" s="42" t="s">
        <v>150</v>
      </c>
      <c r="I14" s="42" t="s">
        <v>168</v>
      </c>
      <c r="J14" s="42" t="s">
        <v>122</v>
      </c>
      <c r="K14" s="42" t="s">
        <v>86</v>
      </c>
      <c r="L14" s="42" t="s">
        <v>154</v>
      </c>
      <c r="M14" s="42" t="s">
        <v>150</v>
      </c>
      <c r="N14" s="42" t="s">
        <v>68</v>
      </c>
      <c r="O14" s="42" t="s">
        <v>38</v>
      </c>
      <c r="P14" s="42" t="s">
        <v>38</v>
      </c>
      <c r="Q14" s="42" t="s">
        <v>38</v>
      </c>
      <c r="R14" s="42" t="s">
        <v>126</v>
      </c>
      <c r="S14" s="42" t="s">
        <v>92</v>
      </c>
      <c r="T14" s="42" t="s">
        <v>155</v>
      </c>
      <c r="U14" s="42" t="s">
        <v>92</v>
      </c>
      <c r="V14" s="42" t="s">
        <v>92</v>
      </c>
      <c r="W14" s="42" t="s">
        <v>92</v>
      </c>
      <c r="X14" s="42" t="s">
        <v>92</v>
      </c>
      <c r="Y14" s="42" t="s">
        <v>91</v>
      </c>
      <c r="Z14" s="42" t="s">
        <v>93</v>
      </c>
      <c r="AA14" s="42" t="s">
        <v>91</v>
      </c>
      <c r="AB14" s="42" t="s">
        <v>91</v>
      </c>
      <c r="AC14" s="42" t="s">
        <v>89</v>
      </c>
      <c r="AD14" s="42" t="s">
        <v>156</v>
      </c>
      <c r="AE14" s="42" t="s">
        <v>162</v>
      </c>
      <c r="AF14" s="42" t="s">
        <v>40</v>
      </c>
      <c r="AG14" s="42" t="s">
        <v>89</v>
      </c>
      <c r="AH14" s="42" t="s">
        <v>38</v>
      </c>
      <c r="AI14" s="42" t="s">
        <v>124</v>
      </c>
      <c r="AJ14" s="42" t="s">
        <v>93</v>
      </c>
      <c r="AK14" s="42" t="s">
        <v>91</v>
      </c>
    </row>
    <row r="15" spans="1:37" ht="20.100000000000001" customHeight="1" x14ac:dyDescent="0.25">
      <c r="A15" s="33" t="s">
        <v>419</v>
      </c>
      <c r="B15" s="43" t="s">
        <v>112</v>
      </c>
      <c r="C15" s="43" t="s">
        <v>105</v>
      </c>
      <c r="D15" s="43" t="s">
        <v>117</v>
      </c>
      <c r="E15" s="43" t="s">
        <v>111</v>
      </c>
      <c r="F15" s="43" t="s">
        <v>112</v>
      </c>
      <c r="G15" s="43" t="s">
        <v>133</v>
      </c>
      <c r="H15" s="43" t="s">
        <v>139</v>
      </c>
      <c r="I15" s="43" t="s">
        <v>114</v>
      </c>
      <c r="J15" s="43" t="s">
        <v>109</v>
      </c>
      <c r="K15" s="43" t="s">
        <v>143</v>
      </c>
      <c r="L15" s="43" t="s">
        <v>117</v>
      </c>
      <c r="M15" s="43" t="s">
        <v>109</v>
      </c>
      <c r="N15" s="43" t="s">
        <v>114</v>
      </c>
      <c r="O15" s="43" t="s">
        <v>139</v>
      </c>
      <c r="P15" s="43" t="s">
        <v>114</v>
      </c>
      <c r="Q15" s="43" t="s">
        <v>143</v>
      </c>
      <c r="R15" s="43" t="s">
        <v>136</v>
      </c>
      <c r="S15" s="43" t="s">
        <v>108</v>
      </c>
      <c r="T15" s="43" t="s">
        <v>114</v>
      </c>
      <c r="U15" s="43" t="s">
        <v>115</v>
      </c>
      <c r="V15" s="43" t="s">
        <v>141</v>
      </c>
      <c r="W15" s="43" t="s">
        <v>117</v>
      </c>
      <c r="X15" s="43" t="s">
        <v>105</v>
      </c>
      <c r="Y15" s="43" t="s">
        <v>110</v>
      </c>
      <c r="Z15" s="43" t="s">
        <v>101</v>
      </c>
      <c r="AA15" s="43" t="s">
        <v>110</v>
      </c>
      <c r="AB15" s="43" t="s">
        <v>110</v>
      </c>
      <c r="AC15" s="43" t="s">
        <v>108</v>
      </c>
      <c r="AD15" s="43" t="s">
        <v>115</v>
      </c>
      <c r="AE15" s="43" t="s">
        <v>102</v>
      </c>
      <c r="AF15" s="43" t="s">
        <v>111</v>
      </c>
      <c r="AG15" s="43" t="s">
        <v>108</v>
      </c>
      <c r="AH15" s="43" t="s">
        <v>141</v>
      </c>
      <c r="AI15" s="43" t="s">
        <v>134</v>
      </c>
      <c r="AJ15" s="43" t="s">
        <v>114</v>
      </c>
      <c r="AK15" s="43" t="s">
        <v>110</v>
      </c>
    </row>
    <row r="16" spans="1:37" ht="20.100000000000001" customHeight="1" x14ac:dyDescent="0.25">
      <c r="A16" s="31" t="s">
        <v>420</v>
      </c>
      <c r="B16" s="42" t="s">
        <v>328</v>
      </c>
      <c r="C16" s="42" t="s">
        <v>120</v>
      </c>
      <c r="D16" s="42" t="s">
        <v>120</v>
      </c>
      <c r="E16" s="42" t="s">
        <v>175</v>
      </c>
      <c r="F16" s="42" t="s">
        <v>168</v>
      </c>
      <c r="G16" s="42" t="s">
        <v>168</v>
      </c>
      <c r="H16" s="42" t="s">
        <v>153</v>
      </c>
      <c r="I16" s="42" t="s">
        <v>168</v>
      </c>
      <c r="J16" s="42" t="s">
        <v>83</v>
      </c>
      <c r="K16" s="42" t="s">
        <v>175</v>
      </c>
      <c r="L16" s="42" t="s">
        <v>38</v>
      </c>
      <c r="M16" s="42" t="s">
        <v>148</v>
      </c>
      <c r="N16" s="42" t="s">
        <v>70</v>
      </c>
      <c r="O16" s="42" t="s">
        <v>70</v>
      </c>
      <c r="P16" s="42" t="s">
        <v>68</v>
      </c>
      <c r="Q16" s="42" t="s">
        <v>68</v>
      </c>
      <c r="R16" s="42" t="s">
        <v>165</v>
      </c>
      <c r="S16" s="42" t="s">
        <v>88</v>
      </c>
      <c r="T16" s="42" t="s">
        <v>153</v>
      </c>
      <c r="U16" s="42" t="s">
        <v>91</v>
      </c>
      <c r="V16" s="42" t="s">
        <v>88</v>
      </c>
      <c r="W16" s="42" t="s">
        <v>88</v>
      </c>
      <c r="X16" s="42" t="s">
        <v>89</v>
      </c>
      <c r="Y16" s="42" t="s">
        <v>91</v>
      </c>
      <c r="Z16" s="42" t="s">
        <v>91</v>
      </c>
      <c r="AA16" s="42" t="s">
        <v>91</v>
      </c>
      <c r="AB16" s="42" t="s">
        <v>91</v>
      </c>
      <c r="AC16" s="42" t="s">
        <v>88</v>
      </c>
      <c r="AD16" s="42" t="s">
        <v>93</v>
      </c>
      <c r="AE16" s="42" t="s">
        <v>165</v>
      </c>
      <c r="AF16" s="42" t="s">
        <v>156</v>
      </c>
      <c r="AG16" s="42" t="s">
        <v>88</v>
      </c>
      <c r="AH16" s="42" t="s">
        <v>70</v>
      </c>
      <c r="AI16" s="42" t="s">
        <v>165</v>
      </c>
      <c r="AJ16" s="42" t="s">
        <v>93</v>
      </c>
      <c r="AK16" s="42" t="s">
        <v>91</v>
      </c>
    </row>
    <row r="17" spans="1:37" ht="20.100000000000001" customHeight="1" x14ac:dyDescent="0.25">
      <c r="A17" s="33" t="s">
        <v>421</v>
      </c>
      <c r="B17" s="43" t="s">
        <v>112</v>
      </c>
      <c r="C17" s="43" t="s">
        <v>112</v>
      </c>
      <c r="D17" s="43" t="s">
        <v>112</v>
      </c>
      <c r="E17" s="43" t="s">
        <v>139</v>
      </c>
      <c r="F17" s="43" t="s">
        <v>112</v>
      </c>
      <c r="G17" s="43" t="s">
        <v>112</v>
      </c>
      <c r="H17" s="43" t="s">
        <v>117</v>
      </c>
      <c r="I17" s="43" t="s">
        <v>114</v>
      </c>
      <c r="J17" s="43" t="s">
        <v>109</v>
      </c>
      <c r="K17" s="43" t="s">
        <v>112</v>
      </c>
      <c r="L17" s="43" t="s">
        <v>111</v>
      </c>
      <c r="M17" s="43" t="s">
        <v>139</v>
      </c>
      <c r="N17" s="43" t="s">
        <v>117</v>
      </c>
      <c r="O17" s="43" t="s">
        <v>112</v>
      </c>
      <c r="P17" s="43" t="s">
        <v>114</v>
      </c>
      <c r="Q17" s="43" t="s">
        <v>109</v>
      </c>
      <c r="R17" s="43" t="s">
        <v>100</v>
      </c>
      <c r="S17" s="43" t="s">
        <v>108</v>
      </c>
      <c r="T17" s="43" t="s">
        <v>111</v>
      </c>
      <c r="U17" s="43" t="s">
        <v>110</v>
      </c>
      <c r="V17" s="43" t="s">
        <v>115</v>
      </c>
      <c r="W17" s="43" t="s">
        <v>115</v>
      </c>
      <c r="X17" s="43" t="s">
        <v>115</v>
      </c>
      <c r="Y17" s="43" t="s">
        <v>110</v>
      </c>
      <c r="Z17" s="43" t="s">
        <v>110</v>
      </c>
      <c r="AA17" s="43" t="s">
        <v>110</v>
      </c>
      <c r="AB17" s="43" t="s">
        <v>110</v>
      </c>
      <c r="AC17" s="43" t="s">
        <v>117</v>
      </c>
      <c r="AD17" s="43" t="s">
        <v>108</v>
      </c>
      <c r="AE17" s="43" t="s">
        <v>102</v>
      </c>
      <c r="AF17" s="43" t="s">
        <v>111</v>
      </c>
      <c r="AG17" s="43" t="s">
        <v>117</v>
      </c>
      <c r="AH17" s="43" t="s">
        <v>115</v>
      </c>
      <c r="AI17" s="43" t="s">
        <v>133</v>
      </c>
      <c r="AJ17" s="43" t="s">
        <v>112</v>
      </c>
      <c r="AK17" s="43" t="s">
        <v>115</v>
      </c>
    </row>
    <row r="18" spans="1:37" ht="20.100000000000001" customHeight="1" x14ac:dyDescent="0.25">
      <c r="A18" s="31" t="s">
        <v>416</v>
      </c>
      <c r="B18" s="42" t="s">
        <v>219</v>
      </c>
      <c r="C18" s="42" t="s">
        <v>251</v>
      </c>
      <c r="D18" s="42" t="s">
        <v>371</v>
      </c>
      <c r="E18" s="42" t="s">
        <v>68</v>
      </c>
      <c r="F18" s="42" t="s">
        <v>168</v>
      </c>
      <c r="G18" s="42" t="s">
        <v>125</v>
      </c>
      <c r="H18" s="42" t="s">
        <v>82</v>
      </c>
      <c r="I18" s="42" t="s">
        <v>170</v>
      </c>
      <c r="J18" s="42" t="s">
        <v>120</v>
      </c>
      <c r="K18" s="42" t="s">
        <v>163</v>
      </c>
      <c r="L18" s="42" t="s">
        <v>170</v>
      </c>
      <c r="M18" s="42" t="s">
        <v>68</v>
      </c>
      <c r="N18" s="42" t="s">
        <v>148</v>
      </c>
      <c r="O18" s="42" t="s">
        <v>40</v>
      </c>
      <c r="P18" s="42" t="s">
        <v>67</v>
      </c>
      <c r="Q18" s="42" t="s">
        <v>150</v>
      </c>
      <c r="R18" s="42" t="s">
        <v>90</v>
      </c>
      <c r="S18" s="42" t="s">
        <v>148</v>
      </c>
      <c r="T18" s="42" t="s">
        <v>156</v>
      </c>
      <c r="U18" s="42" t="s">
        <v>68</v>
      </c>
      <c r="V18" s="42" t="s">
        <v>93</v>
      </c>
      <c r="W18" s="42" t="s">
        <v>37</v>
      </c>
      <c r="X18" s="42" t="s">
        <v>88</v>
      </c>
      <c r="Y18" s="42" t="s">
        <v>89</v>
      </c>
      <c r="Z18" s="42" t="s">
        <v>88</v>
      </c>
      <c r="AA18" s="42" t="s">
        <v>88</v>
      </c>
      <c r="AB18" s="42" t="s">
        <v>93</v>
      </c>
      <c r="AC18" s="42" t="s">
        <v>155</v>
      </c>
      <c r="AD18" s="42" t="s">
        <v>124</v>
      </c>
      <c r="AE18" s="42" t="s">
        <v>168</v>
      </c>
      <c r="AF18" s="42" t="s">
        <v>168</v>
      </c>
      <c r="AG18" s="42" t="s">
        <v>155</v>
      </c>
      <c r="AH18" s="42" t="s">
        <v>214</v>
      </c>
      <c r="AI18" s="42" t="s">
        <v>148</v>
      </c>
      <c r="AJ18" s="42" t="s">
        <v>90</v>
      </c>
      <c r="AK18" s="42" t="s">
        <v>91</v>
      </c>
    </row>
    <row r="19" spans="1:37" ht="20.100000000000001" customHeight="1" x14ac:dyDescent="0.25">
      <c r="A19" s="33" t="s">
        <v>417</v>
      </c>
      <c r="B19" s="43" t="s">
        <v>143</v>
      </c>
      <c r="C19" s="43" t="s">
        <v>139</v>
      </c>
      <c r="D19" s="43" t="s">
        <v>109</v>
      </c>
      <c r="E19" s="43" t="s">
        <v>111</v>
      </c>
      <c r="F19" s="43" t="s">
        <v>112</v>
      </c>
      <c r="G19" s="43" t="s">
        <v>105</v>
      </c>
      <c r="H19" s="43" t="s">
        <v>102</v>
      </c>
      <c r="I19" s="43" t="s">
        <v>143</v>
      </c>
      <c r="J19" s="43" t="s">
        <v>143</v>
      </c>
      <c r="K19" s="43" t="s">
        <v>139</v>
      </c>
      <c r="L19" s="43" t="s">
        <v>109</v>
      </c>
      <c r="M19" s="43" t="s">
        <v>114</v>
      </c>
      <c r="N19" s="43" t="s">
        <v>139</v>
      </c>
      <c r="O19" s="43" t="s">
        <v>112</v>
      </c>
      <c r="P19" s="43" t="s">
        <v>105</v>
      </c>
      <c r="Q19" s="43" t="s">
        <v>105</v>
      </c>
      <c r="R19" s="43" t="s">
        <v>115</v>
      </c>
      <c r="S19" s="43" t="s">
        <v>133</v>
      </c>
      <c r="T19" s="43" t="s">
        <v>112</v>
      </c>
      <c r="U19" s="43" t="s">
        <v>105</v>
      </c>
      <c r="V19" s="43" t="s">
        <v>117</v>
      </c>
      <c r="W19" s="43" t="s">
        <v>106</v>
      </c>
      <c r="X19" s="43" t="s">
        <v>109</v>
      </c>
      <c r="Y19" s="43" t="s">
        <v>109</v>
      </c>
      <c r="Z19" s="43" t="s">
        <v>134</v>
      </c>
      <c r="AA19" s="43" t="s">
        <v>112</v>
      </c>
      <c r="AB19" s="43" t="s">
        <v>299</v>
      </c>
      <c r="AC19" s="43" t="s">
        <v>99</v>
      </c>
      <c r="AD19" s="43" t="s">
        <v>134</v>
      </c>
      <c r="AE19" s="43" t="s">
        <v>141</v>
      </c>
      <c r="AF19" s="43" t="s">
        <v>112</v>
      </c>
      <c r="AG19" s="43" t="s">
        <v>99</v>
      </c>
      <c r="AH19" s="43" t="s">
        <v>134</v>
      </c>
      <c r="AI19" s="43" t="s">
        <v>111</v>
      </c>
      <c r="AJ19" s="43" t="s">
        <v>112</v>
      </c>
      <c r="AK19" s="43" t="s">
        <v>115</v>
      </c>
    </row>
    <row r="20" spans="1:37" ht="20.100000000000001" customHeight="1" x14ac:dyDescent="0.25">
      <c r="A20" s="31" t="s">
        <v>271</v>
      </c>
      <c r="B20" s="42" t="s">
        <v>67</v>
      </c>
      <c r="C20" s="42" t="s">
        <v>148</v>
      </c>
      <c r="D20" s="42" t="s">
        <v>93</v>
      </c>
      <c r="E20" s="42" t="s">
        <v>92</v>
      </c>
      <c r="F20" s="42" t="s">
        <v>156</v>
      </c>
      <c r="G20" s="42" t="s">
        <v>155</v>
      </c>
      <c r="H20" s="42" t="s">
        <v>88</v>
      </c>
      <c r="I20" s="42" t="s">
        <v>131</v>
      </c>
      <c r="J20" s="42" t="s">
        <v>155</v>
      </c>
      <c r="K20" s="42" t="s">
        <v>154</v>
      </c>
      <c r="L20" s="42" t="s">
        <v>153</v>
      </c>
      <c r="M20" s="42" t="s">
        <v>88</v>
      </c>
      <c r="N20" s="42" t="s">
        <v>40</v>
      </c>
      <c r="O20" s="42" t="s">
        <v>88</v>
      </c>
      <c r="P20" s="42" t="s">
        <v>153</v>
      </c>
      <c r="Q20" s="42" t="s">
        <v>153</v>
      </c>
      <c r="R20" s="42" t="s">
        <v>131</v>
      </c>
      <c r="S20" s="42" t="s">
        <v>91</v>
      </c>
      <c r="T20" s="42" t="s">
        <v>70</v>
      </c>
      <c r="U20" s="42" t="s">
        <v>131</v>
      </c>
      <c r="V20" s="42" t="s">
        <v>91</v>
      </c>
      <c r="W20" s="42" t="s">
        <v>91</v>
      </c>
      <c r="X20" s="42" t="s">
        <v>92</v>
      </c>
      <c r="Y20" s="42" t="s">
        <v>89</v>
      </c>
      <c r="Z20" s="42" t="s">
        <v>89</v>
      </c>
      <c r="AA20" s="42" t="s">
        <v>91</v>
      </c>
      <c r="AB20" s="42" t="s">
        <v>91</v>
      </c>
      <c r="AC20" s="42" t="s">
        <v>91</v>
      </c>
      <c r="AD20" s="42" t="s">
        <v>131</v>
      </c>
      <c r="AE20" s="42" t="s">
        <v>155</v>
      </c>
      <c r="AF20" s="42" t="s">
        <v>168</v>
      </c>
      <c r="AG20" s="42" t="s">
        <v>89</v>
      </c>
      <c r="AH20" s="42" t="s">
        <v>153</v>
      </c>
      <c r="AI20" s="42" t="s">
        <v>37</v>
      </c>
      <c r="AJ20" s="42" t="s">
        <v>93</v>
      </c>
      <c r="AK20" s="42" t="s">
        <v>91</v>
      </c>
    </row>
    <row r="21" spans="1:37" ht="20.100000000000001" customHeight="1" x14ac:dyDescent="0.25">
      <c r="A21" s="33" t="s">
        <v>272</v>
      </c>
      <c r="B21" s="44" t="s">
        <v>141</v>
      </c>
      <c r="C21" s="44">
        <v>0.04</v>
      </c>
      <c r="D21" s="44" t="s">
        <v>108</v>
      </c>
      <c r="E21" s="44">
        <v>0</v>
      </c>
      <c r="F21" s="44">
        <v>0.06</v>
      </c>
      <c r="G21" s="44" t="s">
        <v>117</v>
      </c>
      <c r="H21" s="44" t="s">
        <v>108</v>
      </c>
      <c r="I21" s="44">
        <v>0.02</v>
      </c>
      <c r="J21" s="44" t="s">
        <v>115</v>
      </c>
      <c r="K21" s="44" t="s">
        <v>141</v>
      </c>
      <c r="L21" s="44">
        <v>0.02</v>
      </c>
      <c r="M21" s="44" t="s">
        <v>108</v>
      </c>
      <c r="N21" s="44" t="s">
        <v>117</v>
      </c>
      <c r="O21" s="44" t="s">
        <v>108</v>
      </c>
      <c r="P21" s="44" t="s">
        <v>141</v>
      </c>
      <c r="Q21" s="44">
        <v>0.05</v>
      </c>
      <c r="R21" s="44">
        <v>0.02</v>
      </c>
      <c r="S21" s="44" t="s">
        <v>110</v>
      </c>
      <c r="T21" s="44" t="s">
        <v>109</v>
      </c>
      <c r="U21" s="44" t="s">
        <v>111</v>
      </c>
      <c r="V21" s="44" t="s">
        <v>110</v>
      </c>
      <c r="W21" s="44" t="s">
        <v>110</v>
      </c>
      <c r="X21" s="44" t="s">
        <v>105</v>
      </c>
      <c r="Y21" s="44">
        <v>0.03</v>
      </c>
      <c r="Z21" s="44">
        <v>0.09</v>
      </c>
      <c r="AA21" s="44" t="s">
        <v>110</v>
      </c>
      <c r="AB21" s="44" t="s">
        <v>110</v>
      </c>
      <c r="AC21" s="44" t="s">
        <v>110</v>
      </c>
      <c r="AD21" s="44" t="s">
        <v>108</v>
      </c>
      <c r="AE21" s="44">
        <v>0.04</v>
      </c>
      <c r="AF21" s="44">
        <v>0.08</v>
      </c>
      <c r="AG21" s="44" t="s">
        <v>115</v>
      </c>
      <c r="AH21" s="44" t="s">
        <v>108</v>
      </c>
      <c r="AI21" s="44">
        <v>0.05</v>
      </c>
      <c r="AJ21" s="44">
        <v>7.0000000000000007E-2</v>
      </c>
      <c r="AK21" s="44">
        <v>0.01</v>
      </c>
    </row>
    <row r="22" spans="1:37" x14ac:dyDescent="0.25">
      <c r="B22" s="1">
        <f>((B9)+(B11)+(B13)+(B15)+(B17)+(B19)+(B21))</f>
        <v>1</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sheetData>
  <sheetProtection algorithmName="SHA-512" hashValue="pmxsn1dsvkP1t06oCb/xJ4AEUhjRCdjxMY8os4mvUEVECMI3HKXlRXcTYyZqVSl2BkyStcvXNVWVQD3uW9qpxw==" saltValue="SSukqBntkoqNo6HSpKjmcQ==" spinCount="100000" sheet="1" objects="1" scenarios="1"/>
  <mergeCells count="9">
    <mergeCell ref="R4:AC4"/>
    <mergeCell ref="AD4:AG4"/>
    <mergeCell ref="AH4:AK4"/>
    <mergeCell ref="A3:F3"/>
    <mergeCell ref="B2:F2"/>
    <mergeCell ref="C4:D4"/>
    <mergeCell ref="E4:I4"/>
    <mergeCell ref="J4:L4"/>
    <mergeCell ref="M4:Q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AK18"/>
  <sheetViews>
    <sheetView showGridLines="0" workbookViewId="0"/>
  </sheetViews>
  <sheetFormatPr defaultColWidth="10.85546875" defaultRowHeight="15" x14ac:dyDescent="0.25"/>
  <cols>
    <col min="1" max="1" width="55.7109375" customWidth="1"/>
    <col min="2" max="37" width="20.7109375" customWidth="1"/>
  </cols>
  <sheetData>
    <row r="1" spans="1:37" ht="21" x14ac:dyDescent="0.35">
      <c r="A1" s="19" t="str">
        <f>HYPERLINK("#Contents!A1","Return to Contents")</f>
        <v>Return to Contents</v>
      </c>
    </row>
    <row r="2" spans="1:37" ht="64.900000000000006" customHeight="1" x14ac:dyDescent="0.35">
      <c r="B2" s="96" t="s">
        <v>478</v>
      </c>
      <c r="C2" s="96"/>
      <c r="D2" s="96"/>
      <c r="E2" s="96"/>
      <c r="F2" s="96"/>
      <c r="G2" s="20"/>
      <c r="H2" s="20"/>
      <c r="I2" s="21"/>
      <c r="J2" s="21"/>
    </row>
    <row r="3" spans="1:37" ht="84" customHeight="1" x14ac:dyDescent="0.25">
      <c r="A3" s="97" t="s">
        <v>480</v>
      </c>
      <c r="B3" s="97"/>
      <c r="C3" s="97"/>
      <c r="D3" s="97"/>
      <c r="E3" s="97"/>
      <c r="F3" s="97"/>
      <c r="G3" s="37"/>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9.6"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42" t="s">
        <v>14</v>
      </c>
      <c r="C6" s="42" t="s">
        <v>15</v>
      </c>
      <c r="D6" s="42" t="s">
        <v>16</v>
      </c>
      <c r="E6" s="42" t="s">
        <v>17</v>
      </c>
      <c r="F6" s="42" t="s">
        <v>18</v>
      </c>
      <c r="G6" s="42" t="s">
        <v>19</v>
      </c>
      <c r="H6" s="42" t="s">
        <v>20</v>
      </c>
      <c r="I6" s="42" t="s">
        <v>21</v>
      </c>
      <c r="J6" s="42" t="s">
        <v>22</v>
      </c>
      <c r="K6" s="42" t="s">
        <v>23</v>
      </c>
      <c r="L6" s="42" t="s">
        <v>24</v>
      </c>
      <c r="M6" s="42" t="s">
        <v>25</v>
      </c>
      <c r="N6" s="42" t="s">
        <v>26</v>
      </c>
      <c r="O6" s="42" t="s">
        <v>27</v>
      </c>
      <c r="P6" s="42" t="s">
        <v>28</v>
      </c>
      <c r="Q6" s="42" t="s">
        <v>29</v>
      </c>
      <c r="R6" s="42" t="s">
        <v>30</v>
      </c>
      <c r="S6" s="42" t="s">
        <v>31</v>
      </c>
      <c r="T6" s="42" t="s">
        <v>32</v>
      </c>
      <c r="U6" s="42" t="s">
        <v>33</v>
      </c>
      <c r="V6" s="42" t="s">
        <v>34</v>
      </c>
      <c r="W6" s="42" t="s">
        <v>35</v>
      </c>
      <c r="X6" s="42" t="s">
        <v>36</v>
      </c>
      <c r="Y6" s="42" t="s">
        <v>37</v>
      </c>
      <c r="Z6" s="42" t="s">
        <v>38</v>
      </c>
      <c r="AA6" s="42" t="s">
        <v>39</v>
      </c>
      <c r="AB6" s="42" t="s">
        <v>40</v>
      </c>
      <c r="AC6" s="42" t="s">
        <v>41</v>
      </c>
      <c r="AD6" s="42" t="s">
        <v>42</v>
      </c>
      <c r="AE6" s="42" t="s">
        <v>43</v>
      </c>
      <c r="AF6" s="42" t="s">
        <v>44</v>
      </c>
      <c r="AG6" s="42" t="s">
        <v>45</v>
      </c>
      <c r="AH6" s="42" t="s">
        <v>46</v>
      </c>
      <c r="AI6" s="42" t="s">
        <v>47</v>
      </c>
      <c r="AJ6" s="42" t="s">
        <v>48</v>
      </c>
      <c r="AK6" s="42" t="s">
        <v>39</v>
      </c>
    </row>
    <row r="7" spans="1:37" ht="20.100000000000001" customHeight="1" x14ac:dyDescent="0.25">
      <c r="A7" s="33" t="s">
        <v>49</v>
      </c>
      <c r="B7" s="43" t="s">
        <v>14</v>
      </c>
      <c r="C7" s="43" t="s">
        <v>389</v>
      </c>
      <c r="D7" s="43" t="s">
        <v>364</v>
      </c>
      <c r="E7" s="43" t="s">
        <v>227</v>
      </c>
      <c r="F7" s="43" t="s">
        <v>52</v>
      </c>
      <c r="G7" s="43" t="s">
        <v>53</v>
      </c>
      <c r="H7" s="43" t="s">
        <v>94</v>
      </c>
      <c r="I7" s="43" t="s">
        <v>54</v>
      </c>
      <c r="J7" s="43" t="s">
        <v>206</v>
      </c>
      <c r="K7" s="43" t="s">
        <v>274</v>
      </c>
      <c r="L7" s="43" t="s">
        <v>422</v>
      </c>
      <c r="M7" s="43" t="s">
        <v>390</v>
      </c>
      <c r="N7" s="43" t="s">
        <v>58</v>
      </c>
      <c r="O7" s="43" t="s">
        <v>366</v>
      </c>
      <c r="P7" s="43" t="s">
        <v>372</v>
      </c>
      <c r="Q7" s="43" t="s">
        <v>275</v>
      </c>
      <c r="R7" s="43" t="s">
        <v>361</v>
      </c>
      <c r="S7" s="43" t="s">
        <v>19</v>
      </c>
      <c r="T7" s="43" t="s">
        <v>64</v>
      </c>
      <c r="U7" s="43" t="s">
        <v>277</v>
      </c>
      <c r="V7" s="43" t="s">
        <v>221</v>
      </c>
      <c r="W7" s="43" t="s">
        <v>66</v>
      </c>
      <c r="X7" s="43" t="s">
        <v>67</v>
      </c>
      <c r="Y7" s="43" t="s">
        <v>68</v>
      </c>
      <c r="Z7" s="43" t="s">
        <v>38</v>
      </c>
      <c r="AA7" s="43" t="s">
        <v>69</v>
      </c>
      <c r="AB7" s="43" t="s">
        <v>40</v>
      </c>
      <c r="AC7" s="43" t="s">
        <v>81</v>
      </c>
      <c r="AD7" s="43" t="s">
        <v>47</v>
      </c>
      <c r="AE7" s="43" t="s">
        <v>211</v>
      </c>
      <c r="AF7" s="43" t="s">
        <v>205</v>
      </c>
      <c r="AG7" s="43" t="s">
        <v>73</v>
      </c>
      <c r="AH7" s="43" t="s">
        <v>74</v>
      </c>
      <c r="AI7" s="43" t="s">
        <v>368</v>
      </c>
      <c r="AJ7" s="43" t="s">
        <v>119</v>
      </c>
      <c r="AK7" s="43" t="s">
        <v>95</v>
      </c>
    </row>
    <row r="8" spans="1:37" ht="20.100000000000001" customHeight="1" x14ac:dyDescent="0.25">
      <c r="A8" s="31" t="s">
        <v>434</v>
      </c>
      <c r="B8" s="42" t="s">
        <v>163</v>
      </c>
      <c r="C8" s="42" t="s">
        <v>70</v>
      </c>
      <c r="D8" s="42" t="s">
        <v>175</v>
      </c>
      <c r="E8" s="42" t="s">
        <v>40</v>
      </c>
      <c r="F8" s="42" t="s">
        <v>93</v>
      </c>
      <c r="G8" s="42" t="s">
        <v>93</v>
      </c>
      <c r="H8" s="42" t="s">
        <v>155</v>
      </c>
      <c r="I8" s="42" t="s">
        <v>70</v>
      </c>
      <c r="J8" s="42" t="s">
        <v>131</v>
      </c>
      <c r="K8" s="42" t="s">
        <v>39</v>
      </c>
      <c r="L8" s="42" t="s">
        <v>154</v>
      </c>
      <c r="M8" s="42" t="s">
        <v>155</v>
      </c>
      <c r="N8" s="42" t="s">
        <v>153</v>
      </c>
      <c r="O8" s="42" t="s">
        <v>156</v>
      </c>
      <c r="P8" s="42" t="s">
        <v>93</v>
      </c>
      <c r="Q8" s="42" t="s">
        <v>156</v>
      </c>
      <c r="R8" s="42" t="s">
        <v>153</v>
      </c>
      <c r="S8" s="42" t="s">
        <v>156</v>
      </c>
      <c r="T8" s="42" t="s">
        <v>93</v>
      </c>
      <c r="U8" s="42" t="s">
        <v>92</v>
      </c>
      <c r="V8" s="42" t="s">
        <v>93</v>
      </c>
      <c r="W8" s="42" t="s">
        <v>90</v>
      </c>
      <c r="X8" s="42" t="s">
        <v>91</v>
      </c>
      <c r="Y8" s="42" t="s">
        <v>91</v>
      </c>
      <c r="Z8" s="42" t="s">
        <v>91</v>
      </c>
      <c r="AA8" s="42" t="s">
        <v>89</v>
      </c>
      <c r="AB8" s="42" t="s">
        <v>91</v>
      </c>
      <c r="AC8" s="42" t="s">
        <v>92</v>
      </c>
      <c r="AD8" s="42" t="s">
        <v>150</v>
      </c>
      <c r="AE8" s="42" t="s">
        <v>70</v>
      </c>
      <c r="AF8" s="42" t="s">
        <v>90</v>
      </c>
      <c r="AG8" s="42" t="s">
        <v>88</v>
      </c>
      <c r="AH8" s="42" t="s">
        <v>125</v>
      </c>
      <c r="AI8" s="42" t="s">
        <v>38</v>
      </c>
      <c r="AJ8" s="42" t="s">
        <v>88</v>
      </c>
      <c r="AK8" s="42" t="s">
        <v>89</v>
      </c>
    </row>
    <row r="9" spans="1:37" ht="20.100000000000001" customHeight="1" x14ac:dyDescent="0.25">
      <c r="A9" s="33" t="s">
        <v>435</v>
      </c>
      <c r="B9" s="43" t="s">
        <v>117</v>
      </c>
      <c r="C9" s="43" t="s">
        <v>115</v>
      </c>
      <c r="D9" s="43" t="s">
        <v>111</v>
      </c>
      <c r="E9" s="43" t="s">
        <v>117</v>
      </c>
      <c r="F9" s="43" t="s">
        <v>115</v>
      </c>
      <c r="G9" s="43" t="s">
        <v>115</v>
      </c>
      <c r="H9" s="43" t="s">
        <v>117</v>
      </c>
      <c r="I9" s="43" t="s">
        <v>111</v>
      </c>
      <c r="J9" s="43" t="s">
        <v>115</v>
      </c>
      <c r="K9" s="43" t="s">
        <v>111</v>
      </c>
      <c r="L9" s="43" t="s">
        <v>117</v>
      </c>
      <c r="M9" s="43" t="s">
        <v>141</v>
      </c>
      <c r="N9" s="43" t="s">
        <v>141</v>
      </c>
      <c r="O9" s="43" t="s">
        <v>114</v>
      </c>
      <c r="P9" s="43" t="s">
        <v>115</v>
      </c>
      <c r="Q9" s="43" t="s">
        <v>111</v>
      </c>
      <c r="R9" s="43" t="s">
        <v>141</v>
      </c>
      <c r="S9" s="43" t="s">
        <v>117</v>
      </c>
      <c r="T9" s="43" t="s">
        <v>141</v>
      </c>
      <c r="U9" s="43" t="s">
        <v>115</v>
      </c>
      <c r="V9" s="43" t="s">
        <v>117</v>
      </c>
      <c r="W9" s="43" t="s">
        <v>114</v>
      </c>
      <c r="X9" s="43" t="s">
        <v>115</v>
      </c>
      <c r="Y9" s="43" t="s">
        <v>110</v>
      </c>
      <c r="Z9" s="43" t="s">
        <v>110</v>
      </c>
      <c r="AA9" s="43" t="s">
        <v>117</v>
      </c>
      <c r="AB9" s="43" t="s">
        <v>110</v>
      </c>
      <c r="AC9" s="43" t="s">
        <v>112</v>
      </c>
      <c r="AD9" s="43" t="s">
        <v>117</v>
      </c>
      <c r="AE9" s="43" t="s">
        <v>141</v>
      </c>
      <c r="AF9" s="43" t="s">
        <v>141</v>
      </c>
      <c r="AG9" s="43" t="s">
        <v>111</v>
      </c>
      <c r="AH9" s="43" t="s">
        <v>117</v>
      </c>
      <c r="AI9" s="43" t="s">
        <v>141</v>
      </c>
      <c r="AJ9" s="43" t="s">
        <v>115</v>
      </c>
      <c r="AK9" s="43" t="s">
        <v>114</v>
      </c>
    </row>
    <row r="10" spans="1:37" ht="20.100000000000001" customHeight="1" x14ac:dyDescent="0.25">
      <c r="A10" s="31" t="s">
        <v>431</v>
      </c>
      <c r="B10" s="42" t="s">
        <v>432</v>
      </c>
      <c r="C10" s="42" t="s">
        <v>375</v>
      </c>
      <c r="D10" s="42" t="s">
        <v>314</v>
      </c>
      <c r="E10" s="42" t="s">
        <v>322</v>
      </c>
      <c r="F10" s="42" t="s">
        <v>73</v>
      </c>
      <c r="G10" s="42" t="s">
        <v>84</v>
      </c>
      <c r="H10" s="42" t="s">
        <v>258</v>
      </c>
      <c r="I10" s="42" t="s">
        <v>36</v>
      </c>
      <c r="J10" s="42" t="s">
        <v>178</v>
      </c>
      <c r="K10" s="42" t="s">
        <v>41</v>
      </c>
      <c r="L10" s="42" t="s">
        <v>252</v>
      </c>
      <c r="M10" s="42" t="s">
        <v>162</v>
      </c>
      <c r="N10" s="42" t="s">
        <v>283</v>
      </c>
      <c r="O10" s="42" t="s">
        <v>86</v>
      </c>
      <c r="P10" s="42" t="s">
        <v>176</v>
      </c>
      <c r="Q10" s="42" t="s">
        <v>80</v>
      </c>
      <c r="R10" s="42" t="s">
        <v>258</v>
      </c>
      <c r="S10" s="42" t="s">
        <v>73</v>
      </c>
      <c r="T10" s="42" t="s">
        <v>163</v>
      </c>
      <c r="U10" s="42" t="s">
        <v>163</v>
      </c>
      <c r="V10" s="42" t="s">
        <v>296</v>
      </c>
      <c r="W10" s="42" t="s">
        <v>95</v>
      </c>
      <c r="X10" s="42" t="s">
        <v>92</v>
      </c>
      <c r="Y10" s="42" t="s">
        <v>93</v>
      </c>
      <c r="Z10" s="42" t="s">
        <v>90</v>
      </c>
      <c r="AA10" s="42" t="s">
        <v>90</v>
      </c>
      <c r="AB10" s="42" t="s">
        <v>88</v>
      </c>
      <c r="AC10" s="42" t="s">
        <v>70</v>
      </c>
      <c r="AD10" s="42" t="s">
        <v>171</v>
      </c>
      <c r="AE10" s="42" t="s">
        <v>381</v>
      </c>
      <c r="AF10" s="42" t="s">
        <v>166</v>
      </c>
      <c r="AG10" s="42" t="s">
        <v>154</v>
      </c>
      <c r="AH10" s="42" t="s">
        <v>78</v>
      </c>
      <c r="AI10" s="42" t="s">
        <v>35</v>
      </c>
      <c r="AJ10" s="42" t="s">
        <v>95</v>
      </c>
      <c r="AK10" s="42" t="s">
        <v>92</v>
      </c>
    </row>
    <row r="11" spans="1:37" ht="20.100000000000001" customHeight="1" x14ac:dyDescent="0.25">
      <c r="A11" s="33" t="s">
        <v>433</v>
      </c>
      <c r="B11" s="43" t="s">
        <v>104</v>
      </c>
      <c r="C11" s="43" t="s">
        <v>245</v>
      </c>
      <c r="D11" s="43" t="s">
        <v>97</v>
      </c>
      <c r="E11" s="43" t="s">
        <v>158</v>
      </c>
      <c r="F11" s="43" t="s">
        <v>363</v>
      </c>
      <c r="G11" s="43" t="s">
        <v>136</v>
      </c>
      <c r="H11" s="43" t="s">
        <v>158</v>
      </c>
      <c r="I11" s="43" t="s">
        <v>104</v>
      </c>
      <c r="J11" s="43" t="s">
        <v>101</v>
      </c>
      <c r="K11" s="43" t="s">
        <v>98</v>
      </c>
      <c r="L11" s="43" t="s">
        <v>98</v>
      </c>
      <c r="M11" s="43" t="s">
        <v>104</v>
      </c>
      <c r="N11" s="43" t="s">
        <v>158</v>
      </c>
      <c r="O11" s="43" t="s">
        <v>104</v>
      </c>
      <c r="P11" s="43" t="s">
        <v>98</v>
      </c>
      <c r="Q11" s="43" t="s">
        <v>104</v>
      </c>
      <c r="R11" s="43" t="s">
        <v>106</v>
      </c>
      <c r="S11" s="43" t="s">
        <v>136</v>
      </c>
      <c r="T11" s="43" t="s">
        <v>101</v>
      </c>
      <c r="U11" s="43" t="s">
        <v>142</v>
      </c>
      <c r="V11" s="43" t="s">
        <v>236</v>
      </c>
      <c r="W11" s="43" t="s">
        <v>135</v>
      </c>
      <c r="X11" s="43" t="s">
        <v>133</v>
      </c>
      <c r="Y11" s="43" t="s">
        <v>262</v>
      </c>
      <c r="Z11" s="43" t="s">
        <v>159</v>
      </c>
      <c r="AA11" s="43" t="s">
        <v>135</v>
      </c>
      <c r="AB11" s="43" t="s">
        <v>98</v>
      </c>
      <c r="AC11" s="43" t="s">
        <v>100</v>
      </c>
      <c r="AD11" s="43" t="s">
        <v>100</v>
      </c>
      <c r="AE11" s="43" t="s">
        <v>101</v>
      </c>
      <c r="AF11" s="43" t="s">
        <v>98</v>
      </c>
      <c r="AG11" s="43" t="s">
        <v>101</v>
      </c>
      <c r="AH11" s="43" t="s">
        <v>100</v>
      </c>
      <c r="AI11" s="43" t="s">
        <v>158</v>
      </c>
      <c r="AJ11" s="43" t="s">
        <v>363</v>
      </c>
      <c r="AK11" s="43" t="s">
        <v>106</v>
      </c>
    </row>
    <row r="12" spans="1:37" ht="20.100000000000001" customHeight="1" x14ac:dyDescent="0.25">
      <c r="A12" s="31" t="s">
        <v>427</v>
      </c>
      <c r="B12" s="42" t="s">
        <v>428</v>
      </c>
      <c r="C12" s="42" t="s">
        <v>429</v>
      </c>
      <c r="D12" s="42" t="s">
        <v>425</v>
      </c>
      <c r="E12" s="42" t="s">
        <v>145</v>
      </c>
      <c r="F12" s="42" t="s">
        <v>257</v>
      </c>
      <c r="G12" s="42" t="s">
        <v>71</v>
      </c>
      <c r="H12" s="42" t="s">
        <v>251</v>
      </c>
      <c r="I12" s="42" t="s">
        <v>312</v>
      </c>
      <c r="J12" s="42" t="s">
        <v>223</v>
      </c>
      <c r="K12" s="42" t="s">
        <v>381</v>
      </c>
      <c r="L12" s="42" t="s">
        <v>221</v>
      </c>
      <c r="M12" s="42" t="s">
        <v>295</v>
      </c>
      <c r="N12" s="42" t="s">
        <v>322</v>
      </c>
      <c r="O12" s="42" t="s">
        <v>371</v>
      </c>
      <c r="P12" s="42" t="s">
        <v>278</v>
      </c>
      <c r="Q12" s="42" t="s">
        <v>351</v>
      </c>
      <c r="R12" s="42" t="s">
        <v>283</v>
      </c>
      <c r="S12" s="42" t="s">
        <v>85</v>
      </c>
      <c r="T12" s="42" t="s">
        <v>162</v>
      </c>
      <c r="U12" s="42" t="s">
        <v>258</v>
      </c>
      <c r="V12" s="42" t="s">
        <v>67</v>
      </c>
      <c r="W12" s="42" t="s">
        <v>170</v>
      </c>
      <c r="X12" s="42" t="s">
        <v>38</v>
      </c>
      <c r="Y12" s="42" t="s">
        <v>92</v>
      </c>
      <c r="Z12" s="42" t="s">
        <v>88</v>
      </c>
      <c r="AA12" s="42" t="s">
        <v>155</v>
      </c>
      <c r="AB12" s="42" t="s">
        <v>92</v>
      </c>
      <c r="AC12" s="42" t="s">
        <v>38</v>
      </c>
      <c r="AD12" s="42" t="s">
        <v>277</v>
      </c>
      <c r="AE12" s="42" t="s">
        <v>284</v>
      </c>
      <c r="AF12" s="42" t="s">
        <v>356</v>
      </c>
      <c r="AG12" s="42" t="s">
        <v>168</v>
      </c>
      <c r="AH12" s="42" t="s">
        <v>391</v>
      </c>
      <c r="AI12" s="42" t="s">
        <v>384</v>
      </c>
      <c r="AJ12" s="42" t="s">
        <v>125</v>
      </c>
      <c r="AK12" s="42" t="s">
        <v>156</v>
      </c>
    </row>
    <row r="13" spans="1:37" ht="20.100000000000001" customHeight="1" x14ac:dyDescent="0.25">
      <c r="A13" s="33" t="s">
        <v>430</v>
      </c>
      <c r="B13" s="43" t="s">
        <v>138</v>
      </c>
      <c r="C13" s="43" t="s">
        <v>138</v>
      </c>
      <c r="D13" s="43" t="s">
        <v>138</v>
      </c>
      <c r="E13" s="43" t="s">
        <v>266</v>
      </c>
      <c r="F13" s="43" t="s">
        <v>262</v>
      </c>
      <c r="G13" s="43" t="s">
        <v>158</v>
      </c>
      <c r="H13" s="43" t="s">
        <v>245</v>
      </c>
      <c r="I13" s="43" t="s">
        <v>159</v>
      </c>
      <c r="J13" s="43" t="s">
        <v>262</v>
      </c>
      <c r="K13" s="43" t="s">
        <v>245</v>
      </c>
      <c r="L13" s="43" t="s">
        <v>300</v>
      </c>
      <c r="M13" s="43" t="s">
        <v>138</v>
      </c>
      <c r="N13" s="43" t="s">
        <v>142</v>
      </c>
      <c r="O13" s="43" t="s">
        <v>245</v>
      </c>
      <c r="P13" s="43" t="s">
        <v>300</v>
      </c>
      <c r="Q13" s="43" t="s">
        <v>101</v>
      </c>
      <c r="R13" s="43" t="s">
        <v>158</v>
      </c>
      <c r="S13" s="43" t="s">
        <v>245</v>
      </c>
      <c r="T13" s="43" t="s">
        <v>241</v>
      </c>
      <c r="U13" s="43" t="s">
        <v>299</v>
      </c>
      <c r="V13" s="43" t="s">
        <v>142</v>
      </c>
      <c r="W13" s="43" t="s">
        <v>100</v>
      </c>
      <c r="X13" s="43" t="s">
        <v>113</v>
      </c>
      <c r="Y13" s="43" t="s">
        <v>100</v>
      </c>
      <c r="Z13" s="43" t="s">
        <v>134</v>
      </c>
      <c r="AA13" s="43" t="s">
        <v>101</v>
      </c>
      <c r="AB13" s="43" t="s">
        <v>159</v>
      </c>
      <c r="AC13" s="43" t="s">
        <v>138</v>
      </c>
      <c r="AD13" s="43" t="s">
        <v>142</v>
      </c>
      <c r="AE13" s="43" t="s">
        <v>158</v>
      </c>
      <c r="AF13" s="43" t="s">
        <v>309</v>
      </c>
      <c r="AG13" s="43" t="s">
        <v>262</v>
      </c>
      <c r="AH13" s="43" t="s">
        <v>138</v>
      </c>
      <c r="AI13" s="43" t="s">
        <v>262</v>
      </c>
      <c r="AJ13" s="43" t="s">
        <v>262</v>
      </c>
      <c r="AK13" s="43" t="s">
        <v>184</v>
      </c>
    </row>
    <row r="14" spans="1:37" ht="20.100000000000001" customHeight="1" x14ac:dyDescent="0.25">
      <c r="A14" s="31" t="s">
        <v>423</v>
      </c>
      <c r="B14" s="42" t="s">
        <v>424</v>
      </c>
      <c r="C14" s="42" t="s">
        <v>385</v>
      </c>
      <c r="D14" s="42" t="s">
        <v>282</v>
      </c>
      <c r="E14" s="42" t="s">
        <v>48</v>
      </c>
      <c r="F14" s="42" t="s">
        <v>252</v>
      </c>
      <c r="G14" s="42" t="s">
        <v>329</v>
      </c>
      <c r="H14" s="42" t="s">
        <v>214</v>
      </c>
      <c r="I14" s="42" t="s">
        <v>256</v>
      </c>
      <c r="J14" s="42" t="s">
        <v>374</v>
      </c>
      <c r="K14" s="42" t="s">
        <v>129</v>
      </c>
      <c r="L14" s="42" t="s">
        <v>41</v>
      </c>
      <c r="M14" s="42" t="s">
        <v>66</v>
      </c>
      <c r="N14" s="42" t="s">
        <v>340</v>
      </c>
      <c r="O14" s="42" t="s">
        <v>176</v>
      </c>
      <c r="P14" s="42" t="s">
        <v>356</v>
      </c>
      <c r="Q14" s="42" t="s">
        <v>259</v>
      </c>
      <c r="R14" s="42" t="s">
        <v>369</v>
      </c>
      <c r="S14" s="42" t="s">
        <v>340</v>
      </c>
      <c r="T14" s="42" t="s">
        <v>82</v>
      </c>
      <c r="U14" s="42" t="s">
        <v>127</v>
      </c>
      <c r="V14" s="42" t="s">
        <v>39</v>
      </c>
      <c r="W14" s="42" t="s">
        <v>86</v>
      </c>
      <c r="X14" s="42" t="s">
        <v>131</v>
      </c>
      <c r="Y14" s="42" t="s">
        <v>153</v>
      </c>
      <c r="Z14" s="42" t="s">
        <v>155</v>
      </c>
      <c r="AA14" s="42" t="s">
        <v>68</v>
      </c>
      <c r="AB14" s="42" t="s">
        <v>89</v>
      </c>
      <c r="AC14" s="42" t="s">
        <v>39</v>
      </c>
      <c r="AD14" s="42" t="s">
        <v>425</v>
      </c>
      <c r="AE14" s="42" t="s">
        <v>118</v>
      </c>
      <c r="AF14" s="42" t="s">
        <v>86</v>
      </c>
      <c r="AG14" s="42" t="s">
        <v>95</v>
      </c>
      <c r="AH14" s="42" t="s">
        <v>208</v>
      </c>
      <c r="AI14" s="42" t="s">
        <v>293</v>
      </c>
      <c r="AJ14" s="42" t="s">
        <v>148</v>
      </c>
      <c r="AK14" s="42" t="s">
        <v>92</v>
      </c>
    </row>
    <row r="15" spans="1:37" ht="20.100000000000001" customHeight="1" x14ac:dyDescent="0.25">
      <c r="A15" s="33" t="s">
        <v>426</v>
      </c>
      <c r="B15" s="43" t="s">
        <v>266</v>
      </c>
      <c r="C15" s="43" t="s">
        <v>138</v>
      </c>
      <c r="D15" s="43" t="s">
        <v>116</v>
      </c>
      <c r="E15" s="43" t="s">
        <v>261</v>
      </c>
      <c r="F15" s="43" t="s">
        <v>266</v>
      </c>
      <c r="G15" s="43" t="s">
        <v>241</v>
      </c>
      <c r="H15" s="43" t="s">
        <v>266</v>
      </c>
      <c r="I15" s="43" t="s">
        <v>159</v>
      </c>
      <c r="J15" s="43" t="s">
        <v>140</v>
      </c>
      <c r="K15" s="43" t="s">
        <v>289</v>
      </c>
      <c r="L15" s="43" t="s">
        <v>262</v>
      </c>
      <c r="M15" s="43" t="s">
        <v>299</v>
      </c>
      <c r="N15" s="43" t="s">
        <v>159</v>
      </c>
      <c r="O15" s="43" t="s">
        <v>263</v>
      </c>
      <c r="P15" s="43" t="s">
        <v>159</v>
      </c>
      <c r="Q15" s="43" t="s">
        <v>300</v>
      </c>
      <c r="R15" s="43" t="s">
        <v>290</v>
      </c>
      <c r="S15" s="43" t="s">
        <v>116</v>
      </c>
      <c r="T15" s="43" t="s">
        <v>97</v>
      </c>
      <c r="U15" s="43" t="s">
        <v>158</v>
      </c>
      <c r="V15" s="43" t="s">
        <v>106</v>
      </c>
      <c r="W15" s="43" t="s">
        <v>237</v>
      </c>
      <c r="X15" s="43" t="s">
        <v>136</v>
      </c>
      <c r="Y15" s="43" t="s">
        <v>234</v>
      </c>
      <c r="Z15" s="43" t="s">
        <v>244</v>
      </c>
      <c r="AA15" s="43" t="s">
        <v>309</v>
      </c>
      <c r="AB15" s="43" t="s">
        <v>139</v>
      </c>
      <c r="AC15" s="43" t="s">
        <v>263</v>
      </c>
      <c r="AD15" s="43" t="s">
        <v>300</v>
      </c>
      <c r="AE15" s="43" t="s">
        <v>289</v>
      </c>
      <c r="AF15" s="43" t="s">
        <v>97</v>
      </c>
      <c r="AG15" s="43" t="s">
        <v>300</v>
      </c>
      <c r="AH15" s="43" t="s">
        <v>159</v>
      </c>
      <c r="AI15" s="43" t="s">
        <v>263</v>
      </c>
      <c r="AJ15" s="43" t="s">
        <v>300</v>
      </c>
      <c r="AK15" s="43" t="s">
        <v>106</v>
      </c>
    </row>
    <row r="16" spans="1:37" ht="20.100000000000001" customHeight="1" x14ac:dyDescent="0.25">
      <c r="A16" s="31" t="s">
        <v>271</v>
      </c>
      <c r="B16" s="42" t="s">
        <v>214</v>
      </c>
      <c r="C16" s="42" t="s">
        <v>371</v>
      </c>
      <c r="D16" s="42" t="s">
        <v>164</v>
      </c>
      <c r="E16" s="42" t="s">
        <v>155</v>
      </c>
      <c r="F16" s="42" t="s">
        <v>95</v>
      </c>
      <c r="G16" s="42" t="s">
        <v>38</v>
      </c>
      <c r="H16" s="42" t="s">
        <v>168</v>
      </c>
      <c r="I16" s="42" t="s">
        <v>168</v>
      </c>
      <c r="J16" s="42" t="s">
        <v>67</v>
      </c>
      <c r="K16" s="42" t="s">
        <v>38</v>
      </c>
      <c r="L16" s="42" t="s">
        <v>121</v>
      </c>
      <c r="M16" s="42" t="s">
        <v>70</v>
      </c>
      <c r="N16" s="42" t="s">
        <v>125</v>
      </c>
      <c r="O16" s="42" t="s">
        <v>90</v>
      </c>
      <c r="P16" s="42" t="s">
        <v>37</v>
      </c>
      <c r="Q16" s="42" t="s">
        <v>70</v>
      </c>
      <c r="R16" s="42" t="s">
        <v>153</v>
      </c>
      <c r="S16" s="42" t="s">
        <v>168</v>
      </c>
      <c r="T16" s="42" t="s">
        <v>40</v>
      </c>
      <c r="U16" s="42" t="s">
        <v>153</v>
      </c>
      <c r="V16" s="42" t="s">
        <v>93</v>
      </c>
      <c r="W16" s="42" t="s">
        <v>168</v>
      </c>
      <c r="X16" s="42" t="s">
        <v>93</v>
      </c>
      <c r="Y16" s="42" t="s">
        <v>91</v>
      </c>
      <c r="Z16" s="42" t="s">
        <v>91</v>
      </c>
      <c r="AA16" s="42" t="s">
        <v>88</v>
      </c>
      <c r="AB16" s="42" t="s">
        <v>93</v>
      </c>
      <c r="AC16" s="42" t="s">
        <v>89</v>
      </c>
      <c r="AD16" s="42" t="s">
        <v>163</v>
      </c>
      <c r="AE16" s="42" t="s">
        <v>70</v>
      </c>
      <c r="AF16" s="42" t="s">
        <v>95</v>
      </c>
      <c r="AG16" s="42" t="s">
        <v>89</v>
      </c>
      <c r="AH16" s="42" t="s">
        <v>73</v>
      </c>
      <c r="AI16" s="42" t="s">
        <v>95</v>
      </c>
      <c r="AJ16" s="42" t="s">
        <v>93</v>
      </c>
      <c r="AK16" s="42" t="s">
        <v>91</v>
      </c>
    </row>
    <row r="17" spans="1:37" ht="20.100000000000001" customHeight="1" x14ac:dyDescent="0.25">
      <c r="A17" s="33" t="s">
        <v>272</v>
      </c>
      <c r="B17" s="44" t="s">
        <v>114</v>
      </c>
      <c r="C17" s="44" t="s">
        <v>109</v>
      </c>
      <c r="D17" s="44" t="s">
        <v>117</v>
      </c>
      <c r="E17" s="44" t="s">
        <v>141</v>
      </c>
      <c r="F17" s="44">
        <v>0.08</v>
      </c>
      <c r="G17" s="44" t="s">
        <v>109</v>
      </c>
      <c r="H17" s="44" t="s">
        <v>112</v>
      </c>
      <c r="I17" s="44" t="s">
        <v>111</v>
      </c>
      <c r="J17" s="44" t="s">
        <v>112</v>
      </c>
      <c r="K17" s="44" t="s">
        <v>117</v>
      </c>
      <c r="L17" s="44" t="s">
        <v>109</v>
      </c>
      <c r="M17" s="44" t="s">
        <v>111</v>
      </c>
      <c r="N17" s="44">
        <v>0.09</v>
      </c>
      <c r="O17" s="44" t="s">
        <v>117</v>
      </c>
      <c r="P17" s="44" t="s">
        <v>112</v>
      </c>
      <c r="Q17" s="44">
        <v>0.08</v>
      </c>
      <c r="R17" s="44" t="s">
        <v>141</v>
      </c>
      <c r="S17" s="44" t="s">
        <v>112</v>
      </c>
      <c r="T17" s="44" t="s">
        <v>112</v>
      </c>
      <c r="U17" s="44">
        <v>0.06</v>
      </c>
      <c r="V17" s="44" t="s">
        <v>117</v>
      </c>
      <c r="W17" s="44" t="s">
        <v>102</v>
      </c>
      <c r="X17" s="44">
        <v>0.14000000000000001</v>
      </c>
      <c r="Y17" s="44" t="s">
        <v>110</v>
      </c>
      <c r="Z17" s="44" t="s">
        <v>110</v>
      </c>
      <c r="AA17" s="44">
        <v>0.06</v>
      </c>
      <c r="AB17" s="44" t="s">
        <v>266</v>
      </c>
      <c r="AC17" s="44" t="s">
        <v>108</v>
      </c>
      <c r="AD17" s="44" t="s">
        <v>109</v>
      </c>
      <c r="AE17" s="44" t="s">
        <v>141</v>
      </c>
      <c r="AF17" s="44" t="s">
        <v>143</v>
      </c>
      <c r="AG17" s="44">
        <v>0.02</v>
      </c>
      <c r="AH17" s="44" t="s">
        <v>143</v>
      </c>
      <c r="AI17" s="44" t="s">
        <v>141</v>
      </c>
      <c r="AJ17" s="44">
        <v>7.0000000000000007E-2</v>
      </c>
      <c r="AK17" s="44">
        <v>0.01</v>
      </c>
    </row>
    <row r="18" spans="1:37" x14ac:dyDescent="0.25">
      <c r="B18" s="1">
        <f>((B9)+(B11)+(B13)+(B15)+(B17))</f>
        <v>1</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sheetData>
  <sheetProtection algorithmName="SHA-512" hashValue="fzk0qTaP3KuFd4XWN61tSnDm7XNKMpdbTP435XlXo/AtPD9kOOWQn662+VbM0yTygmHK++ovJt9fOczyX4PUlw==" saltValue="wgBrt60l9D0WB15bA0jlug==" spinCount="100000" sheet="1" objects="1" scenarios="1"/>
  <mergeCells count="9">
    <mergeCell ref="M4:Q4"/>
    <mergeCell ref="R4:AC4"/>
    <mergeCell ref="AD4:AG4"/>
    <mergeCell ref="AH4:AK4"/>
    <mergeCell ref="B2:F2"/>
    <mergeCell ref="A3:F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9A1E5-72F8-4E66-8810-FFB139620E8E}">
  <sheetPr codeName="Sheet3">
    <pageSetUpPr fitToPage="1"/>
  </sheetPr>
  <dimension ref="A1:AK41"/>
  <sheetViews>
    <sheetView showGridLines="0" workbookViewId="0"/>
  </sheetViews>
  <sheetFormatPr defaultColWidth="10.85546875" defaultRowHeight="15" x14ac:dyDescent="0.25"/>
  <cols>
    <col min="1" max="1" width="54.710937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77.45" customHeight="1" x14ac:dyDescent="0.35">
      <c r="A3" s="95" t="s">
        <v>448</v>
      </c>
      <c r="B3" s="95"/>
      <c r="C3" s="95"/>
      <c r="D3" s="95"/>
      <c r="E3" s="95"/>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9.6"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45">
        <v>1050.01</v>
      </c>
      <c r="C7" s="45">
        <v>529.17999999999995</v>
      </c>
      <c r="D7" s="45">
        <v>520.84</v>
      </c>
      <c r="E7" s="45">
        <v>269.55</v>
      </c>
      <c r="F7" s="45">
        <v>178.02</v>
      </c>
      <c r="G7" s="45">
        <v>184.07</v>
      </c>
      <c r="H7" s="45">
        <v>184.65</v>
      </c>
      <c r="I7" s="45">
        <v>233.72</v>
      </c>
      <c r="J7" s="45">
        <v>401.41</v>
      </c>
      <c r="K7" s="45">
        <v>372.89</v>
      </c>
      <c r="L7" s="45">
        <v>275.69</v>
      </c>
      <c r="M7" s="45">
        <v>243.13</v>
      </c>
      <c r="N7" s="45">
        <v>242.95</v>
      </c>
      <c r="O7" s="45">
        <v>147.4</v>
      </c>
      <c r="P7" s="45">
        <v>249.11</v>
      </c>
      <c r="Q7" s="45">
        <v>167.42</v>
      </c>
      <c r="R7" s="45">
        <v>245.34</v>
      </c>
      <c r="S7" s="45">
        <v>204</v>
      </c>
      <c r="T7" s="45">
        <v>136.91</v>
      </c>
      <c r="U7" s="45">
        <v>126.53</v>
      </c>
      <c r="V7" s="45">
        <v>98.48</v>
      </c>
      <c r="W7" s="45">
        <v>90.17</v>
      </c>
      <c r="X7" s="45">
        <v>29.75</v>
      </c>
      <c r="Y7" s="45">
        <v>14.7</v>
      </c>
      <c r="Z7" s="45">
        <v>15.36</v>
      </c>
      <c r="AA7" s="45">
        <v>29.96</v>
      </c>
      <c r="AB7" s="45">
        <v>10.67</v>
      </c>
      <c r="AC7" s="45">
        <v>48.12</v>
      </c>
      <c r="AD7" s="45">
        <v>444.7</v>
      </c>
      <c r="AE7" s="45">
        <v>383.15</v>
      </c>
      <c r="AF7" s="45">
        <v>177.15</v>
      </c>
      <c r="AG7" s="45">
        <v>44.35</v>
      </c>
      <c r="AH7" s="45">
        <v>504.78</v>
      </c>
      <c r="AI7" s="45">
        <v>464.41</v>
      </c>
      <c r="AJ7" s="45">
        <v>65.14</v>
      </c>
      <c r="AK7" s="45">
        <v>15.68</v>
      </c>
    </row>
    <row r="8" spans="1:37" ht="20.100000000000001" customHeight="1" x14ac:dyDescent="0.25">
      <c r="A8" s="47" t="s">
        <v>486</v>
      </c>
      <c r="B8" s="45">
        <v>980.45</v>
      </c>
      <c r="C8" s="45">
        <v>482.22999999999996</v>
      </c>
      <c r="D8" s="45">
        <v>498.23</v>
      </c>
      <c r="E8" s="45">
        <v>260.97000000000003</v>
      </c>
      <c r="F8" s="45">
        <v>170.32000000000002</v>
      </c>
      <c r="G8" s="45">
        <v>173.93</v>
      </c>
      <c r="H8" s="45">
        <v>164.73000000000002</v>
      </c>
      <c r="I8" s="45">
        <v>210.5</v>
      </c>
      <c r="J8" s="45">
        <v>382.22</v>
      </c>
      <c r="K8" s="45">
        <v>348.46</v>
      </c>
      <c r="L8" s="45">
        <v>249.75</v>
      </c>
      <c r="M8" s="45">
        <v>223.70999999999998</v>
      </c>
      <c r="N8" s="45">
        <v>228.02999999999997</v>
      </c>
      <c r="O8" s="45">
        <v>135.99</v>
      </c>
      <c r="P8" s="45">
        <v>232.69</v>
      </c>
      <c r="Q8" s="45">
        <v>160.04</v>
      </c>
      <c r="R8" s="45">
        <v>227.88</v>
      </c>
      <c r="S8" s="45">
        <v>196.4</v>
      </c>
      <c r="T8" s="45">
        <v>124.83</v>
      </c>
      <c r="U8" s="45">
        <v>123.68</v>
      </c>
      <c r="V8" s="45">
        <v>90.460000000000008</v>
      </c>
      <c r="W8" s="45">
        <v>88.53</v>
      </c>
      <c r="X8" s="45">
        <v>26.08</v>
      </c>
      <c r="Y8" s="45">
        <v>11.86</v>
      </c>
      <c r="Z8" s="45">
        <v>15.36</v>
      </c>
      <c r="AA8" s="45">
        <v>25.87</v>
      </c>
      <c r="AB8" s="45">
        <v>9.8699999999999992</v>
      </c>
      <c r="AC8" s="45">
        <v>39.629999999999995</v>
      </c>
      <c r="AD8" s="45">
        <v>428</v>
      </c>
      <c r="AE8" s="45">
        <v>353.79999999999995</v>
      </c>
      <c r="AF8" s="45">
        <v>161.41</v>
      </c>
      <c r="AG8" s="45">
        <v>36.58</v>
      </c>
      <c r="AH8" s="45">
        <v>475.4</v>
      </c>
      <c r="AI8" s="45">
        <v>427.45000000000005</v>
      </c>
      <c r="AJ8" s="45">
        <v>61.93</v>
      </c>
      <c r="AK8" s="45">
        <v>15.68</v>
      </c>
    </row>
    <row r="9" spans="1:37" ht="20.100000000000001" customHeight="1" x14ac:dyDescent="0.25">
      <c r="A9" s="31" t="s">
        <v>76</v>
      </c>
      <c r="B9" s="46">
        <v>212.25</v>
      </c>
      <c r="C9" s="46">
        <v>116.76</v>
      </c>
      <c r="D9" s="46">
        <v>95.49</v>
      </c>
      <c r="E9" s="46">
        <v>63.2</v>
      </c>
      <c r="F9" s="46">
        <v>40.89</v>
      </c>
      <c r="G9" s="46">
        <v>48.91</v>
      </c>
      <c r="H9" s="46">
        <v>27.14</v>
      </c>
      <c r="I9" s="46">
        <v>32.1</v>
      </c>
      <c r="J9" s="46">
        <v>86.85</v>
      </c>
      <c r="K9" s="46">
        <v>87.1</v>
      </c>
      <c r="L9" s="46">
        <v>38.31</v>
      </c>
      <c r="M9" s="46">
        <v>57.32</v>
      </c>
      <c r="N9" s="46">
        <v>26.67</v>
      </c>
      <c r="O9" s="46">
        <v>34.840000000000003</v>
      </c>
      <c r="P9" s="46">
        <v>48.29</v>
      </c>
      <c r="Q9" s="46">
        <v>45.13</v>
      </c>
      <c r="R9" s="46">
        <v>181.97</v>
      </c>
      <c r="S9" s="46">
        <v>1.7</v>
      </c>
      <c r="T9" s="46">
        <v>10.83</v>
      </c>
      <c r="U9" s="46">
        <v>0.53</v>
      </c>
      <c r="V9" s="46">
        <v>4.6500000000000004</v>
      </c>
      <c r="W9" s="46">
        <v>0</v>
      </c>
      <c r="X9" s="46">
        <v>0.44</v>
      </c>
      <c r="Y9" s="46">
        <v>2.65</v>
      </c>
      <c r="Z9" s="46">
        <v>4.17</v>
      </c>
      <c r="AA9" s="46">
        <v>0</v>
      </c>
      <c r="AB9" s="46">
        <v>1.93</v>
      </c>
      <c r="AC9" s="46">
        <v>3.37</v>
      </c>
      <c r="AD9" s="46">
        <v>2.23</v>
      </c>
      <c r="AE9" s="46">
        <v>195.52</v>
      </c>
      <c r="AF9" s="46">
        <v>10.75</v>
      </c>
      <c r="AG9" s="46">
        <v>3.75</v>
      </c>
      <c r="AH9" s="46">
        <v>10.42</v>
      </c>
      <c r="AI9" s="46">
        <v>185.43</v>
      </c>
      <c r="AJ9" s="46">
        <v>15.7</v>
      </c>
      <c r="AK9" s="46">
        <v>0.7</v>
      </c>
    </row>
    <row r="10" spans="1:37" ht="20.100000000000001" customHeight="1" x14ac:dyDescent="0.25">
      <c r="A10" s="47" t="s">
        <v>96</v>
      </c>
      <c r="B10" s="35">
        <v>0.21648222754857463</v>
      </c>
      <c r="C10" s="35">
        <v>0.24212512701408045</v>
      </c>
      <c r="D10" s="35">
        <v>0.19165847098729502</v>
      </c>
      <c r="E10" s="35">
        <v>0.24217342989615664</v>
      </c>
      <c r="F10" s="35">
        <v>0.24007750117426019</v>
      </c>
      <c r="G10" s="35">
        <v>0.28120508250445581</v>
      </c>
      <c r="H10" s="35">
        <v>0.16475444667030897</v>
      </c>
      <c r="I10" s="35">
        <v>0.15249406175771973</v>
      </c>
      <c r="J10" s="35">
        <v>0.22722515828580395</v>
      </c>
      <c r="K10" s="35">
        <v>0.24995695345233312</v>
      </c>
      <c r="L10" s="35">
        <v>0.15339339339339339</v>
      </c>
      <c r="M10" s="35">
        <v>0.25622457646059632</v>
      </c>
      <c r="N10" s="35">
        <v>0.11695829496118934</v>
      </c>
      <c r="O10" s="35">
        <v>0.25619530847856459</v>
      </c>
      <c r="P10" s="35">
        <v>0.20752933086939704</v>
      </c>
      <c r="Q10" s="35">
        <v>0.28199200199950014</v>
      </c>
      <c r="R10" s="35">
        <v>0.79853431630682814</v>
      </c>
      <c r="S10" s="35">
        <v>8.6558044806517315E-3</v>
      </c>
      <c r="T10" s="35">
        <v>8.6757990867579904E-2</v>
      </c>
      <c r="U10" s="35">
        <v>4.2852522639068562E-3</v>
      </c>
      <c r="V10" s="35">
        <v>5.1403935441078928E-2</v>
      </c>
      <c r="W10" s="35">
        <v>0</v>
      </c>
      <c r="X10" s="35">
        <v>1.6871165644171779E-2</v>
      </c>
      <c r="Y10" s="35">
        <v>0.22344013490725126</v>
      </c>
      <c r="Z10" s="35">
        <v>0.271484375</v>
      </c>
      <c r="AA10" s="35">
        <v>0</v>
      </c>
      <c r="AB10" s="35">
        <v>0.1955420466058764</v>
      </c>
      <c r="AC10" s="35">
        <v>8.5036588443098679E-2</v>
      </c>
      <c r="AD10" s="35">
        <v>5.2102803738317757E-3</v>
      </c>
      <c r="AE10" s="35">
        <v>0.55262860373092149</v>
      </c>
      <c r="AF10" s="35">
        <v>6.6600582367883035E-2</v>
      </c>
      <c r="AG10" s="35">
        <v>0.10251503553854566</v>
      </c>
      <c r="AH10" s="35">
        <v>2.1918384518300381E-2</v>
      </c>
      <c r="AI10" s="35">
        <v>0.43380512340624633</v>
      </c>
      <c r="AJ10" s="35">
        <v>0.25351202971096398</v>
      </c>
      <c r="AK10" s="35">
        <v>4.4642857142857144E-2</v>
      </c>
    </row>
    <row r="11" spans="1:37" ht="20.100000000000001" customHeight="1" x14ac:dyDescent="0.25">
      <c r="A11" s="31" t="s">
        <v>4</v>
      </c>
      <c r="B11" s="46">
        <v>158.27000000000001</v>
      </c>
      <c r="C11" s="46">
        <v>65.900000000000006</v>
      </c>
      <c r="D11" s="46">
        <v>92.37</v>
      </c>
      <c r="E11" s="46">
        <v>35.630000000000003</v>
      </c>
      <c r="F11" s="46">
        <v>18.899999999999999</v>
      </c>
      <c r="G11" s="46">
        <v>22.36</v>
      </c>
      <c r="H11" s="46">
        <v>31.32</v>
      </c>
      <c r="I11" s="46">
        <v>50.06</v>
      </c>
      <c r="J11" s="46">
        <v>59.54</v>
      </c>
      <c r="K11" s="46">
        <v>49.3</v>
      </c>
      <c r="L11" s="46">
        <v>49.42</v>
      </c>
      <c r="M11" s="46">
        <v>19.649999999999999</v>
      </c>
      <c r="N11" s="46">
        <v>50.74</v>
      </c>
      <c r="O11" s="46">
        <v>30.44</v>
      </c>
      <c r="P11" s="46">
        <v>43.55</v>
      </c>
      <c r="Q11" s="46">
        <v>13.88</v>
      </c>
      <c r="R11" s="46">
        <v>0</v>
      </c>
      <c r="S11" s="46">
        <v>33.33</v>
      </c>
      <c r="T11" s="46">
        <v>3.24</v>
      </c>
      <c r="U11" s="46">
        <v>104.94</v>
      </c>
      <c r="V11" s="46">
        <v>0.56000000000000005</v>
      </c>
      <c r="W11" s="46">
        <v>4.72</v>
      </c>
      <c r="X11" s="46">
        <v>0.28999999999999998</v>
      </c>
      <c r="Y11" s="46">
        <v>0</v>
      </c>
      <c r="Z11" s="46">
        <v>0</v>
      </c>
      <c r="AA11" s="46">
        <v>3.26</v>
      </c>
      <c r="AB11" s="46">
        <v>3.34</v>
      </c>
      <c r="AC11" s="46">
        <v>4.5999999999999996</v>
      </c>
      <c r="AD11" s="46">
        <v>151.58000000000001</v>
      </c>
      <c r="AE11" s="46">
        <v>0.56000000000000005</v>
      </c>
      <c r="AF11" s="46">
        <v>4.46</v>
      </c>
      <c r="AG11" s="46">
        <v>1.67</v>
      </c>
      <c r="AH11" s="46">
        <v>145.75</v>
      </c>
      <c r="AI11" s="46">
        <v>3.92</v>
      </c>
      <c r="AJ11" s="46">
        <v>6.12</v>
      </c>
      <c r="AK11" s="46">
        <v>2.48</v>
      </c>
    </row>
    <row r="12" spans="1:37" ht="20.100000000000001" customHeight="1" x14ac:dyDescent="0.25">
      <c r="A12" s="47" t="s">
        <v>132</v>
      </c>
      <c r="B12" s="35">
        <v>0.16142587587332347</v>
      </c>
      <c r="C12" s="35">
        <v>0.13665678203346954</v>
      </c>
      <c r="D12" s="35">
        <v>0.18539630291230957</v>
      </c>
      <c r="E12" s="35">
        <v>0.13652910296202628</v>
      </c>
      <c r="F12" s="35">
        <v>0.11096759041803661</v>
      </c>
      <c r="G12" s="35">
        <v>0.12855746564709941</v>
      </c>
      <c r="H12" s="35">
        <v>0.1901293024949918</v>
      </c>
      <c r="I12" s="35">
        <v>0.23781472684085511</v>
      </c>
      <c r="J12" s="35">
        <v>0.155774161477683</v>
      </c>
      <c r="K12" s="35">
        <v>0.14147965333180279</v>
      </c>
      <c r="L12" s="35">
        <v>0.19787787787787789</v>
      </c>
      <c r="M12" s="35">
        <v>8.7836931741987395E-2</v>
      </c>
      <c r="N12" s="35">
        <v>0.22251458141472616</v>
      </c>
      <c r="O12" s="35">
        <v>0.22383998823442899</v>
      </c>
      <c r="P12" s="35">
        <v>0.18715888091452146</v>
      </c>
      <c r="Q12" s="35">
        <v>8.6728317920519882E-2</v>
      </c>
      <c r="R12" s="35">
        <v>0</v>
      </c>
      <c r="S12" s="35">
        <v>0.16970468431771893</v>
      </c>
      <c r="T12" s="35">
        <v>2.5955299206921415E-2</v>
      </c>
      <c r="U12" s="35">
        <v>0.84847994825355755</v>
      </c>
      <c r="V12" s="35">
        <v>6.1905814724740214E-3</v>
      </c>
      <c r="W12" s="35">
        <v>5.331526036371851E-2</v>
      </c>
      <c r="X12" s="35">
        <v>1.1119631901840491E-2</v>
      </c>
      <c r="Y12" s="35">
        <v>0</v>
      </c>
      <c r="Z12" s="35">
        <v>0</v>
      </c>
      <c r="AA12" s="35">
        <v>0.12601468882875916</v>
      </c>
      <c r="AB12" s="35">
        <v>0.33839918946301928</v>
      </c>
      <c r="AC12" s="35">
        <v>0.116073681554378</v>
      </c>
      <c r="AD12" s="35">
        <v>0.35415887850467292</v>
      </c>
      <c r="AE12" s="35">
        <v>1.5828151498021486E-3</v>
      </c>
      <c r="AF12" s="35">
        <v>2.7631497428907751E-2</v>
      </c>
      <c r="AG12" s="35">
        <v>4.5653362493165664E-2</v>
      </c>
      <c r="AH12" s="35">
        <v>0.30658392932267564</v>
      </c>
      <c r="AI12" s="35">
        <v>9.1706632354661352E-3</v>
      </c>
      <c r="AJ12" s="35">
        <v>9.8821249798159219E-2</v>
      </c>
      <c r="AK12" s="35">
        <v>0.15816326530612246</v>
      </c>
    </row>
    <row r="13" spans="1:37" ht="20.100000000000001" customHeight="1" x14ac:dyDescent="0.25">
      <c r="A13" s="31" t="s">
        <v>2</v>
      </c>
      <c r="B13" s="32">
        <v>150.24</v>
      </c>
      <c r="C13" s="32">
        <v>57.44</v>
      </c>
      <c r="D13" s="32">
        <v>92.8</v>
      </c>
      <c r="E13" s="32">
        <v>48.55</v>
      </c>
      <c r="F13" s="32">
        <v>28.55</v>
      </c>
      <c r="G13" s="32">
        <v>34.56</v>
      </c>
      <c r="H13" s="32">
        <v>18.61</v>
      </c>
      <c r="I13" s="32">
        <v>19.96</v>
      </c>
      <c r="J13" s="32">
        <v>57</v>
      </c>
      <c r="K13" s="32">
        <v>69.38</v>
      </c>
      <c r="L13" s="32">
        <v>23.86</v>
      </c>
      <c r="M13" s="32">
        <v>34.39</v>
      </c>
      <c r="N13" s="32">
        <v>43.99</v>
      </c>
      <c r="O13" s="32">
        <v>17.57</v>
      </c>
      <c r="P13" s="32">
        <v>39.53</v>
      </c>
      <c r="Q13" s="32">
        <v>14.77</v>
      </c>
      <c r="R13" s="32">
        <v>0</v>
      </c>
      <c r="S13" s="32">
        <v>119.76</v>
      </c>
      <c r="T13" s="32">
        <v>0</v>
      </c>
      <c r="U13" s="32">
        <v>6.78</v>
      </c>
      <c r="V13" s="32">
        <v>0.78</v>
      </c>
      <c r="W13" s="32">
        <v>11.61</v>
      </c>
      <c r="X13" s="32">
        <v>0</v>
      </c>
      <c r="Y13" s="32">
        <v>0</v>
      </c>
      <c r="Z13" s="32">
        <v>0</v>
      </c>
      <c r="AA13" s="32">
        <v>7.68</v>
      </c>
      <c r="AB13" s="32">
        <v>0.85</v>
      </c>
      <c r="AC13" s="32">
        <v>2.77</v>
      </c>
      <c r="AD13" s="32">
        <v>146.38</v>
      </c>
      <c r="AE13" s="32">
        <v>0.78</v>
      </c>
      <c r="AF13" s="32">
        <v>1.63</v>
      </c>
      <c r="AG13" s="32">
        <v>1.45</v>
      </c>
      <c r="AH13" s="32">
        <v>137.93</v>
      </c>
      <c r="AI13" s="32">
        <v>8.81</v>
      </c>
      <c r="AJ13" s="32">
        <v>3.5</v>
      </c>
      <c r="AK13" s="32">
        <v>0</v>
      </c>
    </row>
    <row r="14" spans="1:37" ht="20.100000000000001" customHeight="1" x14ac:dyDescent="0.25">
      <c r="A14" s="47" t="s">
        <v>157</v>
      </c>
      <c r="B14" s="35">
        <v>0.15323575909021367</v>
      </c>
      <c r="C14" s="35">
        <v>0.11911328619123655</v>
      </c>
      <c r="D14" s="35">
        <v>0.18625935812777231</v>
      </c>
      <c r="E14" s="35">
        <v>0.18603670920029119</v>
      </c>
      <c r="F14" s="35">
        <v>0.16762564584311881</v>
      </c>
      <c r="G14" s="35">
        <v>0.19870062668889785</v>
      </c>
      <c r="H14" s="35">
        <v>0.1129727432768773</v>
      </c>
      <c r="I14" s="35">
        <v>9.4821852731591452E-2</v>
      </c>
      <c r="J14" s="35">
        <v>0.1491287740045</v>
      </c>
      <c r="K14" s="35">
        <v>0.19910463180852894</v>
      </c>
      <c r="L14" s="35">
        <v>9.5535535535535537E-2</v>
      </c>
      <c r="M14" s="35">
        <v>0.15372580573063344</v>
      </c>
      <c r="N14" s="35">
        <v>0.19291321317370524</v>
      </c>
      <c r="O14" s="35">
        <v>0.12920067652033237</v>
      </c>
      <c r="P14" s="35">
        <v>0.16988267652241179</v>
      </c>
      <c r="Q14" s="35">
        <v>9.2289427643089228E-2</v>
      </c>
      <c r="R14" s="35">
        <v>0</v>
      </c>
      <c r="S14" s="35">
        <v>0.60977596741344198</v>
      </c>
      <c r="T14" s="35">
        <v>0</v>
      </c>
      <c r="U14" s="35">
        <v>5.4818887451487712E-2</v>
      </c>
      <c r="V14" s="35">
        <v>8.6225956223745289E-3</v>
      </c>
      <c r="W14" s="35">
        <v>0.13114198576753641</v>
      </c>
      <c r="X14" s="35">
        <v>0</v>
      </c>
      <c r="Y14" s="35">
        <v>0</v>
      </c>
      <c r="Z14" s="35">
        <v>0</v>
      </c>
      <c r="AA14" s="35">
        <v>0.2968689601855431</v>
      </c>
      <c r="AB14" s="35">
        <v>8.6119554204660595E-2</v>
      </c>
      <c r="AC14" s="35">
        <v>6.9896543022962415E-2</v>
      </c>
      <c r="AD14" s="35">
        <v>0.34200934579439252</v>
      </c>
      <c r="AE14" s="35">
        <v>2.2046353872244209E-3</v>
      </c>
      <c r="AF14" s="35">
        <v>1.0098506907874357E-2</v>
      </c>
      <c r="AG14" s="35">
        <v>3.9639147074904318E-2</v>
      </c>
      <c r="AH14" s="35">
        <v>0.29013462347496849</v>
      </c>
      <c r="AI14" s="35">
        <v>2.0610597730728739E-2</v>
      </c>
      <c r="AJ14" s="35">
        <v>5.6515420636202164E-2</v>
      </c>
      <c r="AK14" s="35">
        <v>0</v>
      </c>
    </row>
    <row r="15" spans="1:37" ht="20.100000000000001" customHeight="1" x14ac:dyDescent="0.25">
      <c r="A15" s="31" t="s">
        <v>5</v>
      </c>
      <c r="B15" s="32">
        <v>125.83</v>
      </c>
      <c r="C15" s="32">
        <v>66.739999999999995</v>
      </c>
      <c r="D15" s="32">
        <v>59.1</v>
      </c>
      <c r="E15" s="32">
        <v>37.19</v>
      </c>
      <c r="F15" s="32">
        <v>13.84</v>
      </c>
      <c r="G15" s="32">
        <v>23.28</v>
      </c>
      <c r="H15" s="32">
        <v>18.59</v>
      </c>
      <c r="I15" s="32">
        <v>32.94</v>
      </c>
      <c r="J15" s="32">
        <v>58.16</v>
      </c>
      <c r="K15" s="32">
        <v>28.68</v>
      </c>
      <c r="L15" s="32">
        <v>38.99</v>
      </c>
      <c r="M15" s="32">
        <v>38.86</v>
      </c>
      <c r="N15" s="32">
        <v>20.03</v>
      </c>
      <c r="O15" s="32">
        <v>5.68</v>
      </c>
      <c r="P15" s="32">
        <v>25.22</v>
      </c>
      <c r="Q15" s="32">
        <v>36.04</v>
      </c>
      <c r="R15" s="32">
        <v>12.57</v>
      </c>
      <c r="S15" s="32">
        <v>0</v>
      </c>
      <c r="T15" s="32">
        <v>17.55</v>
      </c>
      <c r="U15" s="32">
        <v>4.96</v>
      </c>
      <c r="V15" s="32">
        <v>75.36</v>
      </c>
      <c r="W15" s="32">
        <v>0</v>
      </c>
      <c r="X15" s="32">
        <v>1.41</v>
      </c>
      <c r="Y15" s="32">
        <v>0</v>
      </c>
      <c r="Z15" s="32">
        <v>0</v>
      </c>
      <c r="AA15" s="32">
        <v>0</v>
      </c>
      <c r="AB15" s="32">
        <v>0.88</v>
      </c>
      <c r="AC15" s="32">
        <v>13.1</v>
      </c>
      <c r="AD15" s="32">
        <v>2.99</v>
      </c>
      <c r="AE15" s="32">
        <v>92.21</v>
      </c>
      <c r="AF15" s="32">
        <v>20.9</v>
      </c>
      <c r="AG15" s="32">
        <v>9.73</v>
      </c>
      <c r="AH15" s="32">
        <v>12.32</v>
      </c>
      <c r="AI15" s="32">
        <v>102.26</v>
      </c>
      <c r="AJ15" s="32">
        <v>10.15</v>
      </c>
      <c r="AK15" s="32">
        <v>1.1100000000000001</v>
      </c>
    </row>
    <row r="16" spans="1:37" ht="20.100000000000001" customHeight="1" x14ac:dyDescent="0.25">
      <c r="A16" s="47" t="s">
        <v>172</v>
      </c>
      <c r="B16" s="35">
        <v>0.12833902799734814</v>
      </c>
      <c r="C16" s="35">
        <v>0.13839868942206002</v>
      </c>
      <c r="D16" s="35">
        <v>0.11861991449732051</v>
      </c>
      <c r="E16" s="35">
        <v>0.14250680154807063</v>
      </c>
      <c r="F16" s="35">
        <v>8.1258806951620466E-2</v>
      </c>
      <c r="G16" s="35">
        <v>0.13384694992238258</v>
      </c>
      <c r="H16" s="35">
        <v>0.11285133248345777</v>
      </c>
      <c r="I16" s="35">
        <v>0.15648456057007123</v>
      </c>
      <c r="J16" s="35">
        <v>0.15216367537020561</v>
      </c>
      <c r="K16" s="35">
        <v>8.2304999139069052E-2</v>
      </c>
      <c r="L16" s="35">
        <v>0.15611611611611612</v>
      </c>
      <c r="M16" s="35">
        <v>0.17370703142461225</v>
      </c>
      <c r="N16" s="35">
        <v>8.7839319387799861E-2</v>
      </c>
      <c r="O16" s="35">
        <v>4.1767777042429587E-2</v>
      </c>
      <c r="P16" s="35">
        <v>0.10838454596243929</v>
      </c>
      <c r="Q16" s="35">
        <v>0.22519370157460636</v>
      </c>
      <c r="R16" s="35">
        <v>5.5160610847814644E-2</v>
      </c>
      <c r="S16" s="35">
        <v>0</v>
      </c>
      <c r="T16" s="35">
        <v>0.14059120403749101</v>
      </c>
      <c r="U16" s="35">
        <v>4.0103492884864166E-2</v>
      </c>
      <c r="V16" s="35">
        <v>0.83307539243864681</v>
      </c>
      <c r="W16" s="35">
        <v>0</v>
      </c>
      <c r="X16" s="35">
        <v>5.4064417177914111E-2</v>
      </c>
      <c r="Y16" s="35">
        <v>0</v>
      </c>
      <c r="Z16" s="35">
        <v>0</v>
      </c>
      <c r="AA16" s="35">
        <v>0</v>
      </c>
      <c r="AB16" s="35">
        <v>8.9159067882472146E-2</v>
      </c>
      <c r="AC16" s="35">
        <v>0.33055765833964174</v>
      </c>
      <c r="AD16" s="35">
        <v>6.9859813084112155E-3</v>
      </c>
      <c r="AE16" s="35">
        <v>0.26062747314867157</v>
      </c>
      <c r="AF16" s="35">
        <v>0.12948392292918653</v>
      </c>
      <c r="AG16" s="35">
        <v>0.26599234554401313</v>
      </c>
      <c r="AH16" s="35">
        <v>2.591501893142617E-2</v>
      </c>
      <c r="AI16" s="35">
        <v>0.23923265879050179</v>
      </c>
      <c r="AJ16" s="35">
        <v>0.16389471984498627</v>
      </c>
      <c r="AK16" s="35">
        <v>7.0790816326530615E-2</v>
      </c>
    </row>
    <row r="17" spans="1:37" ht="20.100000000000001" customHeight="1" x14ac:dyDescent="0.25">
      <c r="A17" s="31" t="s">
        <v>6</v>
      </c>
      <c r="B17" s="32">
        <v>119.53</v>
      </c>
      <c r="C17" s="32">
        <v>43.89</v>
      </c>
      <c r="D17" s="32">
        <v>75.64</v>
      </c>
      <c r="E17" s="32">
        <v>22.34</v>
      </c>
      <c r="F17" s="32">
        <v>12.1</v>
      </c>
      <c r="G17" s="32">
        <v>25.99</v>
      </c>
      <c r="H17" s="32">
        <v>33.340000000000003</v>
      </c>
      <c r="I17" s="32">
        <v>25.76</v>
      </c>
      <c r="J17" s="32">
        <v>32.07</v>
      </c>
      <c r="K17" s="32">
        <v>56.16</v>
      </c>
      <c r="L17" s="32">
        <v>31.3</v>
      </c>
      <c r="M17" s="32">
        <v>14.55</v>
      </c>
      <c r="N17" s="32">
        <v>34.479999999999997</v>
      </c>
      <c r="O17" s="32">
        <v>18.649999999999999</v>
      </c>
      <c r="P17" s="32">
        <v>34.520000000000003</v>
      </c>
      <c r="Q17" s="32">
        <v>17.32</v>
      </c>
      <c r="R17" s="32">
        <v>0</v>
      </c>
      <c r="S17" s="32">
        <v>37.47</v>
      </c>
      <c r="T17" s="32">
        <v>0.36</v>
      </c>
      <c r="U17" s="32">
        <v>1.88</v>
      </c>
      <c r="V17" s="32">
        <v>0.61</v>
      </c>
      <c r="W17" s="32">
        <v>70.5</v>
      </c>
      <c r="X17" s="32">
        <v>0</v>
      </c>
      <c r="Y17" s="32">
        <v>0</v>
      </c>
      <c r="Z17" s="32">
        <v>0</v>
      </c>
      <c r="AA17" s="32">
        <v>4.0999999999999996</v>
      </c>
      <c r="AB17" s="32">
        <v>0.6</v>
      </c>
      <c r="AC17" s="32">
        <v>4.01</v>
      </c>
      <c r="AD17" s="32">
        <v>113.75</v>
      </c>
      <c r="AE17" s="32">
        <v>0</v>
      </c>
      <c r="AF17" s="32">
        <v>2.39</v>
      </c>
      <c r="AG17" s="32">
        <v>2.74</v>
      </c>
      <c r="AH17" s="32">
        <v>109.86</v>
      </c>
      <c r="AI17" s="32">
        <v>4.3499999999999996</v>
      </c>
      <c r="AJ17" s="32">
        <v>4.08</v>
      </c>
      <c r="AK17" s="32">
        <v>1.24</v>
      </c>
    </row>
    <row r="18" spans="1:37" ht="20.100000000000001" customHeight="1" x14ac:dyDescent="0.25">
      <c r="A18" s="47" t="s">
        <v>179</v>
      </c>
      <c r="B18" s="35">
        <v>0.12191340710898056</v>
      </c>
      <c r="C18" s="35">
        <v>9.1014661053853974E-2</v>
      </c>
      <c r="D18" s="35">
        <v>0.15181743371535233</v>
      </c>
      <c r="E18" s="35">
        <v>8.5603709238609799E-2</v>
      </c>
      <c r="F18" s="35">
        <v>7.1042743071864714E-2</v>
      </c>
      <c r="G18" s="35">
        <v>0.14942793077674926</v>
      </c>
      <c r="H18" s="35">
        <v>0.20239179263036483</v>
      </c>
      <c r="I18" s="35">
        <v>0.12237529691211402</v>
      </c>
      <c r="J18" s="35">
        <v>8.3904557584637121E-2</v>
      </c>
      <c r="K18" s="35">
        <v>0.16116627446478793</v>
      </c>
      <c r="L18" s="35">
        <v>0.12532532532532534</v>
      </c>
      <c r="M18" s="35">
        <v>6.5039560144830366E-2</v>
      </c>
      <c r="N18" s="35">
        <v>0.15120817436302242</v>
      </c>
      <c r="O18" s="35">
        <v>0.13714243694389291</v>
      </c>
      <c r="P18" s="35">
        <v>0.148351884481499</v>
      </c>
      <c r="Q18" s="35">
        <v>0.10822294426393403</v>
      </c>
      <c r="R18" s="35">
        <v>0</v>
      </c>
      <c r="S18" s="35">
        <v>0.19078411405295315</v>
      </c>
      <c r="T18" s="35">
        <v>2.8839221341023791E-3</v>
      </c>
      <c r="U18" s="35">
        <v>1.5200517464424319E-2</v>
      </c>
      <c r="V18" s="35">
        <v>6.7433119610877728E-3</v>
      </c>
      <c r="W18" s="35">
        <v>0.79634022365299895</v>
      </c>
      <c r="X18" s="35">
        <v>0</v>
      </c>
      <c r="Y18" s="35">
        <v>0</v>
      </c>
      <c r="Z18" s="35">
        <v>0</v>
      </c>
      <c r="AA18" s="35">
        <v>0.15848473134905294</v>
      </c>
      <c r="AB18" s="35">
        <v>6.0790273556231005E-2</v>
      </c>
      <c r="AC18" s="35">
        <v>0.10118597022457734</v>
      </c>
      <c r="AD18" s="35">
        <v>0.26577102803738317</v>
      </c>
      <c r="AE18" s="35">
        <v>0</v>
      </c>
      <c r="AF18" s="35">
        <v>1.4807013196208415E-2</v>
      </c>
      <c r="AG18" s="35">
        <v>7.490431930016403E-2</v>
      </c>
      <c r="AH18" s="35">
        <v>0.23108960875052589</v>
      </c>
      <c r="AI18" s="35">
        <v>1.0176628845479001E-2</v>
      </c>
      <c r="AJ18" s="35">
        <v>6.5880833198772804E-2</v>
      </c>
      <c r="AK18" s="35">
        <v>7.9081632653061229E-2</v>
      </c>
    </row>
    <row r="19" spans="1:37" ht="20.100000000000001" customHeight="1" x14ac:dyDescent="0.25">
      <c r="A19" s="31" t="s">
        <v>181</v>
      </c>
      <c r="B19" s="32">
        <v>99.17</v>
      </c>
      <c r="C19" s="32">
        <v>63.18</v>
      </c>
      <c r="D19" s="32">
        <v>35.99</v>
      </c>
      <c r="E19" s="32">
        <v>26.22</v>
      </c>
      <c r="F19" s="32">
        <v>18.16</v>
      </c>
      <c r="G19" s="32">
        <v>7.22</v>
      </c>
      <c r="H19" s="32">
        <v>19.32</v>
      </c>
      <c r="I19" s="32">
        <v>28.26</v>
      </c>
      <c r="J19" s="32">
        <v>39.19</v>
      </c>
      <c r="K19" s="32">
        <v>22.82</v>
      </c>
      <c r="L19" s="32">
        <v>37.159999999999997</v>
      </c>
      <c r="M19" s="32">
        <v>17.14</v>
      </c>
      <c r="N19" s="32">
        <v>30.38</v>
      </c>
      <c r="O19" s="32">
        <v>19.52</v>
      </c>
      <c r="P19" s="32">
        <v>25.67</v>
      </c>
      <c r="Q19" s="32">
        <v>6.46</v>
      </c>
      <c r="R19" s="32">
        <v>7.12</v>
      </c>
      <c r="S19" s="32">
        <v>0</v>
      </c>
      <c r="T19" s="32">
        <v>75.47</v>
      </c>
      <c r="U19" s="32">
        <v>2.78</v>
      </c>
      <c r="V19" s="32">
        <v>6.08</v>
      </c>
      <c r="W19" s="32">
        <v>0</v>
      </c>
      <c r="X19" s="32">
        <v>0.76</v>
      </c>
      <c r="Y19" s="32">
        <v>0.34</v>
      </c>
      <c r="Z19" s="32">
        <v>0</v>
      </c>
      <c r="AA19" s="32">
        <v>2.2000000000000002</v>
      </c>
      <c r="AB19" s="32">
        <v>0</v>
      </c>
      <c r="AC19" s="32">
        <v>4.43</v>
      </c>
      <c r="AD19" s="32">
        <v>2.78</v>
      </c>
      <c r="AE19" s="32">
        <v>13.54</v>
      </c>
      <c r="AF19" s="32">
        <v>79.61</v>
      </c>
      <c r="AG19" s="32">
        <v>3.24</v>
      </c>
      <c r="AH19" s="32">
        <v>36.75</v>
      </c>
      <c r="AI19" s="32">
        <v>49.06</v>
      </c>
      <c r="AJ19" s="32">
        <v>11.84</v>
      </c>
      <c r="AK19" s="32">
        <v>1.51</v>
      </c>
    </row>
    <row r="20" spans="1:37" ht="20.100000000000001" customHeight="1" x14ac:dyDescent="0.25">
      <c r="A20" s="47" t="s">
        <v>183</v>
      </c>
      <c r="B20" s="35">
        <v>0.10114743230149421</v>
      </c>
      <c r="C20" s="35">
        <v>0.13101632001327168</v>
      </c>
      <c r="D20" s="35">
        <v>7.2235714429078945E-2</v>
      </c>
      <c r="E20" s="35">
        <v>0.10047131854236117</v>
      </c>
      <c r="F20" s="35">
        <v>0.10662282761860027</v>
      </c>
      <c r="G20" s="35">
        <v>4.1510952682113487E-2</v>
      </c>
      <c r="H20" s="35">
        <v>0.1172828264432708</v>
      </c>
      <c r="I20" s="35">
        <v>0.1342517814726841</v>
      </c>
      <c r="J20" s="35">
        <v>0.1025325728637957</v>
      </c>
      <c r="K20" s="35">
        <v>6.5488147850542397E-2</v>
      </c>
      <c r="L20" s="35">
        <v>0.14878878878878876</v>
      </c>
      <c r="M20" s="35">
        <v>7.66170488578964E-2</v>
      </c>
      <c r="N20" s="35">
        <v>0.13322808402403194</v>
      </c>
      <c r="O20" s="35">
        <v>0.14353996617398337</v>
      </c>
      <c r="P20" s="35">
        <v>0.11031844943916801</v>
      </c>
      <c r="Q20" s="35">
        <v>4.0364908772806803E-2</v>
      </c>
      <c r="R20" s="35">
        <v>3.1244514656836933E-2</v>
      </c>
      <c r="S20" s="35">
        <v>0</v>
      </c>
      <c r="T20" s="35">
        <v>0.60458223183529602</v>
      </c>
      <c r="U20" s="35">
        <v>2.2477360931435961E-2</v>
      </c>
      <c r="V20" s="35">
        <v>6.7212027415432224E-2</v>
      </c>
      <c r="W20" s="35">
        <v>0</v>
      </c>
      <c r="X20" s="35">
        <v>2.9141104294478529E-2</v>
      </c>
      <c r="Y20" s="35">
        <v>2.8667790893760543E-2</v>
      </c>
      <c r="Z20" s="35">
        <v>0</v>
      </c>
      <c r="AA20" s="35">
        <v>8.5040587553150374E-2</v>
      </c>
      <c r="AB20" s="35">
        <v>0</v>
      </c>
      <c r="AC20" s="35">
        <v>0.11178400201867272</v>
      </c>
      <c r="AD20" s="35">
        <v>6.4953271028037381E-3</v>
      </c>
      <c r="AE20" s="35">
        <v>3.8270209157716228E-2</v>
      </c>
      <c r="AF20" s="35">
        <v>0.49321603370299238</v>
      </c>
      <c r="AG20" s="35">
        <v>8.8572990705303459E-2</v>
      </c>
      <c r="AH20" s="35">
        <v>7.730332351703828E-2</v>
      </c>
      <c r="AI20" s="35">
        <v>0.1147736577377471</v>
      </c>
      <c r="AJ20" s="35">
        <v>0.19118359438075247</v>
      </c>
      <c r="AK20" s="35">
        <v>9.6301020408163268E-2</v>
      </c>
    </row>
    <row r="21" spans="1:37" ht="20.100000000000001" customHeight="1" x14ac:dyDescent="0.25">
      <c r="A21" s="31" t="s">
        <v>186</v>
      </c>
      <c r="B21" s="32">
        <v>48.38</v>
      </c>
      <c r="C21" s="32">
        <v>31.06</v>
      </c>
      <c r="D21" s="32">
        <v>17.329999999999998</v>
      </c>
      <c r="E21" s="32">
        <v>10.61</v>
      </c>
      <c r="F21" s="32">
        <v>20.84</v>
      </c>
      <c r="G21" s="32">
        <v>5.58</v>
      </c>
      <c r="H21" s="32">
        <v>3.07</v>
      </c>
      <c r="I21" s="32">
        <v>8.2899999999999991</v>
      </c>
      <c r="J21" s="32">
        <v>23.51</v>
      </c>
      <c r="K21" s="32">
        <v>17.88</v>
      </c>
      <c r="L21" s="32">
        <v>7</v>
      </c>
      <c r="M21" s="32">
        <v>25.81</v>
      </c>
      <c r="N21" s="32">
        <v>13.58</v>
      </c>
      <c r="O21" s="32">
        <v>0</v>
      </c>
      <c r="P21" s="32">
        <v>4.03</v>
      </c>
      <c r="Q21" s="32">
        <v>4.96</v>
      </c>
      <c r="R21" s="32">
        <v>6.12</v>
      </c>
      <c r="S21" s="32">
        <v>0.56000000000000005</v>
      </c>
      <c r="T21" s="32">
        <v>13.9</v>
      </c>
      <c r="U21" s="32">
        <v>0</v>
      </c>
      <c r="V21" s="32">
        <v>0</v>
      </c>
      <c r="W21" s="32">
        <v>0</v>
      </c>
      <c r="X21" s="32">
        <v>22.34</v>
      </c>
      <c r="Y21" s="32">
        <v>1.17</v>
      </c>
      <c r="Z21" s="32">
        <v>0</v>
      </c>
      <c r="AA21" s="32">
        <v>0</v>
      </c>
      <c r="AB21" s="32">
        <v>0</v>
      </c>
      <c r="AC21" s="32">
        <v>4.3</v>
      </c>
      <c r="AD21" s="32">
        <v>0.56000000000000005</v>
      </c>
      <c r="AE21" s="32">
        <v>8.6999999999999993</v>
      </c>
      <c r="AF21" s="32">
        <v>33.67</v>
      </c>
      <c r="AG21" s="32">
        <v>5.45</v>
      </c>
      <c r="AH21" s="32">
        <v>11.39</v>
      </c>
      <c r="AI21" s="32">
        <v>23.47</v>
      </c>
      <c r="AJ21" s="32">
        <v>7.23</v>
      </c>
      <c r="AK21" s="32">
        <v>6.3</v>
      </c>
    </row>
    <row r="22" spans="1:37" ht="20.100000000000001" customHeight="1" x14ac:dyDescent="0.25">
      <c r="A22" s="47" t="s">
        <v>187</v>
      </c>
      <c r="B22" s="35">
        <v>4.9344688663368864E-2</v>
      </c>
      <c r="C22" s="35">
        <v>6.4409099392406119E-2</v>
      </c>
      <c r="D22" s="35">
        <v>3.4783132288300579E-2</v>
      </c>
      <c r="E22" s="35">
        <v>4.0656014101237682E-2</v>
      </c>
      <c r="F22" s="35">
        <v>0.12235791451385625</v>
      </c>
      <c r="G22" s="35">
        <v>3.2081872017478294E-2</v>
      </c>
      <c r="H22" s="35">
        <v>1.8636556789898617E-2</v>
      </c>
      <c r="I22" s="35">
        <v>3.9382422802850349E-2</v>
      </c>
      <c r="J22" s="35">
        <v>6.1509078541154311E-2</v>
      </c>
      <c r="K22" s="35">
        <v>5.1311484818917522E-2</v>
      </c>
      <c r="L22" s="35">
        <v>2.8028028028028028E-2</v>
      </c>
      <c r="M22" s="35">
        <v>0.11537258057306335</v>
      </c>
      <c r="N22" s="35">
        <v>5.9553567513046538E-2</v>
      </c>
      <c r="O22" s="35">
        <v>0</v>
      </c>
      <c r="P22" s="35">
        <v>1.7319180024925867E-2</v>
      </c>
      <c r="Q22" s="35">
        <v>3.0992251937015748E-2</v>
      </c>
      <c r="R22" s="35">
        <v>2.6856240126382307E-2</v>
      </c>
      <c r="S22" s="35">
        <v>2.8513238289205704E-3</v>
      </c>
      <c r="T22" s="35">
        <v>0.11135143795561965</v>
      </c>
      <c r="U22" s="35">
        <v>0</v>
      </c>
      <c r="V22" s="35">
        <v>0</v>
      </c>
      <c r="W22" s="35">
        <v>0</v>
      </c>
      <c r="X22" s="35">
        <v>0.85659509202453987</v>
      </c>
      <c r="Y22" s="35">
        <v>9.8650927487352449E-2</v>
      </c>
      <c r="Z22" s="35">
        <v>0</v>
      </c>
      <c r="AA22" s="35">
        <v>0</v>
      </c>
      <c r="AB22" s="35">
        <v>0</v>
      </c>
      <c r="AC22" s="35">
        <v>0.10850365884430987</v>
      </c>
      <c r="AD22" s="35">
        <v>1.3084112149532711E-3</v>
      </c>
      <c r="AE22" s="35">
        <v>2.4590163934426229E-2</v>
      </c>
      <c r="AF22" s="35">
        <v>0.20859921937922063</v>
      </c>
      <c r="AG22" s="35">
        <v>0.1489885183160197</v>
      </c>
      <c r="AH22" s="35">
        <v>2.3958771560790914E-2</v>
      </c>
      <c r="AI22" s="35">
        <v>5.4907006667446474E-2</v>
      </c>
      <c r="AJ22" s="35">
        <v>0.11674471177135476</v>
      </c>
      <c r="AK22" s="35">
        <v>0.4017857142857143</v>
      </c>
    </row>
    <row r="23" spans="1:37" ht="20.100000000000001" customHeight="1" x14ac:dyDescent="0.25">
      <c r="A23" s="31" t="s">
        <v>189</v>
      </c>
      <c r="B23" s="32">
        <v>25.71</v>
      </c>
      <c r="C23" s="32">
        <v>9.7200000000000006</v>
      </c>
      <c r="D23" s="32">
        <v>15.99</v>
      </c>
      <c r="E23" s="32">
        <v>10.01</v>
      </c>
      <c r="F23" s="32">
        <v>6.79</v>
      </c>
      <c r="G23" s="32">
        <v>3.99</v>
      </c>
      <c r="H23" s="32">
        <v>2.0699999999999998</v>
      </c>
      <c r="I23" s="32">
        <v>2.85</v>
      </c>
      <c r="J23" s="32">
        <v>12.01</v>
      </c>
      <c r="K23" s="32">
        <v>5.76</v>
      </c>
      <c r="L23" s="32">
        <v>7.93</v>
      </c>
      <c r="M23" s="32">
        <v>1.45</v>
      </c>
      <c r="N23" s="32">
        <v>1.7</v>
      </c>
      <c r="O23" s="32">
        <v>4.9400000000000004</v>
      </c>
      <c r="P23" s="32">
        <v>8.17</v>
      </c>
      <c r="Q23" s="32">
        <v>9.4600000000000009</v>
      </c>
      <c r="R23" s="32">
        <v>8.8800000000000008</v>
      </c>
      <c r="S23" s="32">
        <v>0</v>
      </c>
      <c r="T23" s="32">
        <v>0.53</v>
      </c>
      <c r="U23" s="32">
        <v>0</v>
      </c>
      <c r="V23" s="32">
        <v>1.19</v>
      </c>
      <c r="W23" s="32">
        <v>0</v>
      </c>
      <c r="X23" s="32">
        <v>0.32</v>
      </c>
      <c r="Y23" s="32">
        <v>0</v>
      </c>
      <c r="Z23" s="32">
        <v>11.19</v>
      </c>
      <c r="AA23" s="32">
        <v>0.65</v>
      </c>
      <c r="AB23" s="32">
        <v>1.34</v>
      </c>
      <c r="AC23" s="32">
        <v>1.62</v>
      </c>
      <c r="AD23" s="32">
        <v>0.42</v>
      </c>
      <c r="AE23" s="32">
        <v>22.26</v>
      </c>
      <c r="AF23" s="32">
        <v>0.53</v>
      </c>
      <c r="AG23" s="32">
        <v>2.5</v>
      </c>
      <c r="AH23" s="32">
        <v>0.36</v>
      </c>
      <c r="AI23" s="32">
        <v>24.92</v>
      </c>
      <c r="AJ23" s="32">
        <v>0.43</v>
      </c>
      <c r="AK23" s="32">
        <v>0</v>
      </c>
    </row>
    <row r="24" spans="1:37" ht="20.100000000000001" customHeight="1" x14ac:dyDescent="0.25">
      <c r="A24" s="47" t="s">
        <v>190</v>
      </c>
      <c r="B24" s="35">
        <v>2.6222652863481053E-2</v>
      </c>
      <c r="C24" s="35">
        <v>2.0156356925118721E-2</v>
      </c>
      <c r="D24" s="35">
        <v>3.2093611384300426E-2</v>
      </c>
      <c r="E24" s="35">
        <v>3.8356899260451389E-2</v>
      </c>
      <c r="F24" s="35">
        <v>3.9866134335368709E-2</v>
      </c>
      <c r="G24" s="35">
        <v>2.2940263324325878E-2</v>
      </c>
      <c r="H24" s="35">
        <v>1.2566017118921869E-2</v>
      </c>
      <c r="I24" s="35">
        <v>1.3539192399049882E-2</v>
      </c>
      <c r="J24" s="35">
        <v>3.1421694312176229E-2</v>
      </c>
      <c r="K24" s="35">
        <v>1.6529874304080813E-2</v>
      </c>
      <c r="L24" s="35">
        <v>3.1751751751751753E-2</v>
      </c>
      <c r="M24" s="35">
        <v>6.4816056501720981E-3</v>
      </c>
      <c r="N24" s="35">
        <v>7.455159408849713E-3</v>
      </c>
      <c r="O24" s="35">
        <v>3.6326200455915877E-2</v>
      </c>
      <c r="P24" s="35">
        <v>3.5111092010829861E-2</v>
      </c>
      <c r="Q24" s="35">
        <v>5.9110222444388912E-2</v>
      </c>
      <c r="R24" s="35">
        <v>3.8967877830437078E-2</v>
      </c>
      <c r="S24" s="35">
        <v>0</v>
      </c>
      <c r="T24" s="35">
        <v>4.245774252984059E-3</v>
      </c>
      <c r="U24" s="35">
        <v>0</v>
      </c>
      <c r="V24" s="35">
        <v>1.3154985629007295E-2</v>
      </c>
      <c r="W24" s="35">
        <v>0</v>
      </c>
      <c r="X24" s="35">
        <v>1.2269938650306749E-2</v>
      </c>
      <c r="Y24" s="35">
        <v>0</v>
      </c>
      <c r="Z24" s="35">
        <v>0.728515625</v>
      </c>
      <c r="AA24" s="35">
        <v>2.5125628140703519E-2</v>
      </c>
      <c r="AB24" s="35">
        <v>0.13576494427558258</v>
      </c>
      <c r="AC24" s="35">
        <v>4.0878122634367908E-2</v>
      </c>
      <c r="AD24" s="35">
        <v>9.8130841121495333E-4</v>
      </c>
      <c r="AE24" s="35">
        <v>6.2916902204635403E-2</v>
      </c>
      <c r="AF24" s="35">
        <v>3.2835635958119078E-3</v>
      </c>
      <c r="AG24" s="35">
        <v>6.8343357025697105E-2</v>
      </c>
      <c r="AH24" s="35">
        <v>7.5725704669751793E-4</v>
      </c>
      <c r="AI24" s="35">
        <v>5.8299216282606148E-2</v>
      </c>
      <c r="AJ24" s="35">
        <v>6.9433231067334089E-3</v>
      </c>
      <c r="AK24" s="35">
        <v>0</v>
      </c>
    </row>
    <row r="25" spans="1:37" ht="20.100000000000001" customHeight="1" x14ac:dyDescent="0.25">
      <c r="A25" s="31" t="s">
        <v>192</v>
      </c>
      <c r="B25" s="32">
        <v>23.07</v>
      </c>
      <c r="C25" s="32">
        <v>15.94</v>
      </c>
      <c r="D25" s="32">
        <v>7.13</v>
      </c>
      <c r="E25" s="32">
        <v>6.76</v>
      </c>
      <c r="F25" s="32">
        <v>8.1999999999999993</v>
      </c>
      <c r="G25" s="32">
        <v>0</v>
      </c>
      <c r="H25" s="32">
        <v>6.32</v>
      </c>
      <c r="I25" s="32">
        <v>1.78</v>
      </c>
      <c r="J25" s="32">
        <v>7.71</v>
      </c>
      <c r="K25" s="32">
        <v>8.67</v>
      </c>
      <c r="L25" s="32">
        <v>6.69</v>
      </c>
      <c r="M25" s="32">
        <v>7.81</v>
      </c>
      <c r="N25" s="32">
        <v>2.67</v>
      </c>
      <c r="O25" s="32">
        <v>4.04</v>
      </c>
      <c r="P25" s="32">
        <v>0.38</v>
      </c>
      <c r="Q25" s="32">
        <v>8.18</v>
      </c>
      <c r="R25" s="32">
        <v>10.38</v>
      </c>
      <c r="S25" s="32">
        <v>0</v>
      </c>
      <c r="T25" s="32">
        <v>2.65</v>
      </c>
      <c r="U25" s="32">
        <v>0</v>
      </c>
      <c r="V25" s="32">
        <v>1.23</v>
      </c>
      <c r="W25" s="32">
        <v>1.4</v>
      </c>
      <c r="X25" s="32">
        <v>0.52</v>
      </c>
      <c r="Y25" s="32">
        <v>6.22</v>
      </c>
      <c r="Z25" s="32">
        <v>0</v>
      </c>
      <c r="AA25" s="32">
        <v>0</v>
      </c>
      <c r="AB25" s="32">
        <v>0</v>
      </c>
      <c r="AC25" s="32">
        <v>0.66</v>
      </c>
      <c r="AD25" s="32">
        <v>0</v>
      </c>
      <c r="AE25" s="32">
        <v>17.829999999999998</v>
      </c>
      <c r="AF25" s="32">
        <v>3.17</v>
      </c>
      <c r="AG25" s="32">
        <v>2.0699999999999998</v>
      </c>
      <c r="AH25" s="32">
        <v>2.65</v>
      </c>
      <c r="AI25" s="32">
        <v>16.68</v>
      </c>
      <c r="AJ25" s="32">
        <v>1.4</v>
      </c>
      <c r="AK25" s="32">
        <v>2.34</v>
      </c>
    </row>
    <row r="26" spans="1:37" ht="20.100000000000001" customHeight="1" x14ac:dyDescent="0.25">
      <c r="A26" s="47" t="s">
        <v>193</v>
      </c>
      <c r="B26" s="35">
        <v>2.3530011729307972E-2</v>
      </c>
      <c r="C26" s="35">
        <v>3.3054766397776998E-2</v>
      </c>
      <c r="D26" s="35">
        <v>1.4310659735463541E-2</v>
      </c>
      <c r="E26" s="35">
        <v>2.5903360539525612E-2</v>
      </c>
      <c r="F26" s="35">
        <v>4.8144668858619059E-2</v>
      </c>
      <c r="G26" s="35">
        <v>0</v>
      </c>
      <c r="H26" s="35">
        <v>3.836581072057306E-2</v>
      </c>
      <c r="I26" s="35">
        <v>8.4560570071258914E-3</v>
      </c>
      <c r="J26" s="35">
        <v>2.0171628904819213E-2</v>
      </c>
      <c r="K26" s="35">
        <v>2.4880904551454974E-2</v>
      </c>
      <c r="L26" s="35">
        <v>2.6786786786786788E-2</v>
      </c>
      <c r="M26" s="35">
        <v>3.4911269053685579E-2</v>
      </c>
      <c r="N26" s="35">
        <v>1.1708985659781609E-2</v>
      </c>
      <c r="O26" s="35">
        <v>2.9708066769615411E-2</v>
      </c>
      <c r="P26" s="35">
        <v>1.6330740470153423E-3</v>
      </c>
      <c r="Q26" s="35">
        <v>5.1112221944513869E-2</v>
      </c>
      <c r="R26" s="35">
        <v>4.5550289626119012E-2</v>
      </c>
      <c r="S26" s="35">
        <v>0</v>
      </c>
      <c r="T26" s="35">
        <v>2.122887126492029E-2</v>
      </c>
      <c r="U26" s="35">
        <v>0</v>
      </c>
      <c r="V26" s="35">
        <v>1.3597170019898297E-2</v>
      </c>
      <c r="W26" s="35">
        <v>1.5813848412967353E-2</v>
      </c>
      <c r="X26" s="35">
        <v>1.9938650306748469E-2</v>
      </c>
      <c r="Y26" s="35">
        <v>0.52445193929173695</v>
      </c>
      <c r="Z26" s="35">
        <v>0</v>
      </c>
      <c r="AA26" s="35">
        <v>0</v>
      </c>
      <c r="AB26" s="35">
        <v>0</v>
      </c>
      <c r="AC26" s="35">
        <v>1.6654049962149888E-2</v>
      </c>
      <c r="AD26" s="35">
        <v>0</v>
      </c>
      <c r="AE26" s="35">
        <v>5.0395703787450535E-2</v>
      </c>
      <c r="AF26" s="35">
        <v>1.9639427544761785E-2</v>
      </c>
      <c r="AG26" s="35">
        <v>5.6588299617277196E-2</v>
      </c>
      <c r="AH26" s="35">
        <v>5.5742532604122841E-3</v>
      </c>
      <c r="AI26" s="35">
        <v>3.902210784887121E-2</v>
      </c>
      <c r="AJ26" s="35">
        <v>2.2606168254480863E-2</v>
      </c>
      <c r="AK26" s="35">
        <v>0.14923469387755101</v>
      </c>
    </row>
    <row r="27" spans="1:37" ht="20.100000000000001" customHeight="1" x14ac:dyDescent="0.25">
      <c r="A27" s="31" t="s">
        <v>195</v>
      </c>
      <c r="B27" s="32">
        <v>9.07</v>
      </c>
      <c r="C27" s="32">
        <v>7.67</v>
      </c>
      <c r="D27" s="32">
        <v>1.39</v>
      </c>
      <c r="E27" s="32">
        <v>0</v>
      </c>
      <c r="F27" s="32">
        <v>0</v>
      </c>
      <c r="G27" s="32">
        <v>1.1100000000000001</v>
      </c>
      <c r="H27" s="32">
        <v>4.58</v>
      </c>
      <c r="I27" s="32">
        <v>3.38</v>
      </c>
      <c r="J27" s="32">
        <v>4.57</v>
      </c>
      <c r="K27" s="32">
        <v>1.1100000000000001</v>
      </c>
      <c r="L27" s="32">
        <v>3.38</v>
      </c>
      <c r="M27" s="32">
        <v>4.6900000000000004</v>
      </c>
      <c r="N27" s="32">
        <v>0</v>
      </c>
      <c r="O27" s="32">
        <v>0.31</v>
      </c>
      <c r="P27" s="32">
        <v>1.1100000000000001</v>
      </c>
      <c r="Q27" s="32">
        <v>2.96</v>
      </c>
      <c r="R27" s="32">
        <v>0</v>
      </c>
      <c r="S27" s="32">
        <v>3.58</v>
      </c>
      <c r="T27" s="32">
        <v>0</v>
      </c>
      <c r="U27" s="32">
        <v>0.74</v>
      </c>
      <c r="V27" s="32">
        <v>0</v>
      </c>
      <c r="W27" s="32">
        <v>0</v>
      </c>
      <c r="X27" s="32">
        <v>0</v>
      </c>
      <c r="Y27" s="32">
        <v>1.1100000000000001</v>
      </c>
      <c r="Z27" s="32">
        <v>0</v>
      </c>
      <c r="AA27" s="32">
        <v>3.32</v>
      </c>
      <c r="AB27" s="32">
        <v>0</v>
      </c>
      <c r="AC27" s="32">
        <v>0.31</v>
      </c>
      <c r="AD27" s="32">
        <v>3.87</v>
      </c>
      <c r="AE27" s="32">
        <v>1.56</v>
      </c>
      <c r="AF27" s="32">
        <v>3.63</v>
      </c>
      <c r="AG27" s="32">
        <v>0</v>
      </c>
      <c r="AH27" s="32">
        <v>0.72</v>
      </c>
      <c r="AI27" s="32">
        <v>6.87</v>
      </c>
      <c r="AJ27" s="32">
        <v>1.48</v>
      </c>
      <c r="AK27" s="32">
        <v>0</v>
      </c>
    </row>
    <row r="28" spans="1:37" ht="20.100000000000001" customHeight="1" x14ac:dyDescent="0.25">
      <c r="A28" s="47" t="s">
        <v>196</v>
      </c>
      <c r="B28" s="35">
        <v>9.250854199602223E-3</v>
      </c>
      <c r="C28" s="35">
        <v>1.5905273417249031E-2</v>
      </c>
      <c r="D28" s="35">
        <v>2.7898761616121067E-3</v>
      </c>
      <c r="E28" s="35">
        <v>0</v>
      </c>
      <c r="F28" s="35">
        <v>0</v>
      </c>
      <c r="G28" s="35">
        <v>6.3818777669177257E-3</v>
      </c>
      <c r="H28" s="35">
        <v>2.780307169307351E-2</v>
      </c>
      <c r="I28" s="35">
        <v>1.6057007125890737E-2</v>
      </c>
      <c r="J28" s="35">
        <v>1.195646486316781E-2</v>
      </c>
      <c r="K28" s="35">
        <v>3.1854445273489071E-3</v>
      </c>
      <c r="L28" s="35">
        <v>1.3533533533533534E-2</v>
      </c>
      <c r="M28" s="35">
        <v>2.09646417236601E-2</v>
      </c>
      <c r="N28" s="35">
        <v>0</v>
      </c>
      <c r="O28" s="35">
        <v>2.2795793808368259E-3</v>
      </c>
      <c r="P28" s="35">
        <v>4.7702952425974481E-3</v>
      </c>
      <c r="Q28" s="35">
        <v>1.8495376155961009E-2</v>
      </c>
      <c r="R28" s="35">
        <v>0</v>
      </c>
      <c r="S28" s="35">
        <v>1.8228105906313647E-2</v>
      </c>
      <c r="T28" s="35">
        <v>0</v>
      </c>
      <c r="U28" s="35">
        <v>5.983182406209573E-3</v>
      </c>
      <c r="V28" s="35">
        <v>0</v>
      </c>
      <c r="W28" s="35">
        <v>0</v>
      </c>
      <c r="X28" s="35">
        <v>0</v>
      </c>
      <c r="Y28" s="35">
        <v>9.3591905564924124E-2</v>
      </c>
      <c r="Z28" s="35">
        <v>0</v>
      </c>
      <c r="AA28" s="35">
        <v>0.12833397758020873</v>
      </c>
      <c r="AB28" s="35">
        <v>0</v>
      </c>
      <c r="AC28" s="35">
        <v>7.8223568004037354E-3</v>
      </c>
      <c r="AD28" s="35">
        <v>9.042056074766356E-3</v>
      </c>
      <c r="AE28" s="35">
        <v>4.4092707744488417E-3</v>
      </c>
      <c r="AF28" s="35">
        <v>2.2489312929806084E-2</v>
      </c>
      <c r="AG28" s="35">
        <v>0</v>
      </c>
      <c r="AH28" s="35">
        <v>1.5145140933950359E-3</v>
      </c>
      <c r="AI28" s="35">
        <v>1.6072055211135805E-2</v>
      </c>
      <c r="AJ28" s="35">
        <v>2.3897949297594059E-2</v>
      </c>
      <c r="AK28" s="35">
        <v>0</v>
      </c>
    </row>
    <row r="29" spans="1:37" ht="20.100000000000001" customHeight="1" x14ac:dyDescent="0.25">
      <c r="A29" s="31" t="s">
        <v>197</v>
      </c>
      <c r="B29" s="32">
        <v>7.25</v>
      </c>
      <c r="C29" s="32">
        <v>3.93</v>
      </c>
      <c r="D29" s="32">
        <v>3.32</v>
      </c>
      <c r="E29" s="32">
        <v>0</v>
      </c>
      <c r="F29" s="32">
        <v>1.25</v>
      </c>
      <c r="G29" s="32">
        <v>0.93</v>
      </c>
      <c r="H29" s="32">
        <v>0.37</v>
      </c>
      <c r="I29" s="32">
        <v>4.7</v>
      </c>
      <c r="J29" s="32">
        <v>1.19</v>
      </c>
      <c r="K29" s="32">
        <v>1.23</v>
      </c>
      <c r="L29" s="32">
        <v>4.83</v>
      </c>
      <c r="M29" s="32">
        <v>1.67</v>
      </c>
      <c r="N29" s="32">
        <v>3.37</v>
      </c>
      <c r="O29" s="32">
        <v>0</v>
      </c>
      <c r="P29" s="32">
        <v>2.2200000000000002</v>
      </c>
      <c r="Q29" s="32">
        <v>0</v>
      </c>
      <c r="R29" s="32">
        <v>0</v>
      </c>
      <c r="S29" s="32">
        <v>0</v>
      </c>
      <c r="T29" s="32">
        <v>0.3</v>
      </c>
      <c r="U29" s="32">
        <v>1.07</v>
      </c>
      <c r="V29" s="32">
        <v>0</v>
      </c>
      <c r="W29" s="32">
        <v>0.3</v>
      </c>
      <c r="X29" s="32">
        <v>0</v>
      </c>
      <c r="Y29" s="32">
        <v>0</v>
      </c>
      <c r="Z29" s="32">
        <v>0</v>
      </c>
      <c r="AA29" s="32">
        <v>4.66</v>
      </c>
      <c r="AB29" s="32">
        <v>0.93</v>
      </c>
      <c r="AC29" s="32">
        <v>0</v>
      </c>
      <c r="AD29" s="32">
        <v>3.44</v>
      </c>
      <c r="AE29" s="32">
        <v>0</v>
      </c>
      <c r="AF29" s="32">
        <v>0.67</v>
      </c>
      <c r="AG29" s="32">
        <v>3.14</v>
      </c>
      <c r="AH29" s="32">
        <v>7.25</v>
      </c>
      <c r="AI29" s="32">
        <v>0</v>
      </c>
      <c r="AJ29" s="32">
        <v>0</v>
      </c>
      <c r="AK29" s="32">
        <v>0</v>
      </c>
    </row>
    <row r="30" spans="1:37" ht="20.100000000000001" customHeight="1" x14ac:dyDescent="0.25">
      <c r="A30" s="47" t="s">
        <v>198</v>
      </c>
      <c r="B30" s="35">
        <v>7.3945637207404758E-3</v>
      </c>
      <c r="C30" s="35">
        <v>8.149638139477014E-3</v>
      </c>
      <c r="D30" s="35">
        <v>6.6635891054332335E-3</v>
      </c>
      <c r="E30" s="35">
        <v>0</v>
      </c>
      <c r="F30" s="35">
        <v>7.3391263503992474E-3</v>
      </c>
      <c r="G30" s="35">
        <v>5.346978669579716E-3</v>
      </c>
      <c r="H30" s="35">
        <v>2.2460996782613972E-3</v>
      </c>
      <c r="I30" s="35">
        <v>2.2327790973871733E-2</v>
      </c>
      <c r="J30" s="35">
        <v>3.1133901941290351E-3</v>
      </c>
      <c r="K30" s="35">
        <v>3.5298169086839235E-3</v>
      </c>
      <c r="L30" s="35">
        <v>1.9339339339339338E-2</v>
      </c>
      <c r="M30" s="35">
        <v>7.4650216798533816E-3</v>
      </c>
      <c r="N30" s="35">
        <v>1.4778757181072667E-2</v>
      </c>
      <c r="O30" s="35">
        <v>0</v>
      </c>
      <c r="P30" s="35">
        <v>9.5405904851948962E-3</v>
      </c>
      <c r="Q30" s="35">
        <v>0</v>
      </c>
      <c r="R30" s="35">
        <v>0</v>
      </c>
      <c r="S30" s="35">
        <v>0</v>
      </c>
      <c r="T30" s="35">
        <v>2.4032684450853159E-3</v>
      </c>
      <c r="U30" s="35">
        <v>8.6513583441138429E-3</v>
      </c>
      <c r="V30" s="35">
        <v>0</v>
      </c>
      <c r="W30" s="35">
        <v>3.3886818027787191E-3</v>
      </c>
      <c r="X30" s="35">
        <v>0</v>
      </c>
      <c r="Y30" s="35">
        <v>0</v>
      </c>
      <c r="Z30" s="35">
        <v>0</v>
      </c>
      <c r="AA30" s="35">
        <v>0.18013142636258214</v>
      </c>
      <c r="AB30" s="35">
        <v>9.4224924012158068E-2</v>
      </c>
      <c r="AC30" s="35">
        <v>0</v>
      </c>
      <c r="AD30" s="35">
        <v>8.0373831775700927E-3</v>
      </c>
      <c r="AE30" s="35">
        <v>0</v>
      </c>
      <c r="AF30" s="35">
        <v>4.1509200173471287E-3</v>
      </c>
      <c r="AG30" s="35">
        <v>8.5839256424275562E-2</v>
      </c>
      <c r="AH30" s="35">
        <v>1.5250315523769459E-2</v>
      </c>
      <c r="AI30" s="35">
        <v>0</v>
      </c>
      <c r="AJ30" s="35">
        <v>0</v>
      </c>
      <c r="AK30" s="35">
        <v>0</v>
      </c>
    </row>
    <row r="31" spans="1:37" ht="21" customHeight="1" x14ac:dyDescent="0.25">
      <c r="A31" s="31" t="s">
        <v>199</v>
      </c>
      <c r="B31" s="32">
        <v>1.68</v>
      </c>
      <c r="C31" s="32">
        <v>0</v>
      </c>
      <c r="D31" s="32">
        <v>1.68</v>
      </c>
      <c r="E31" s="32">
        <v>0.46</v>
      </c>
      <c r="F31" s="32">
        <v>0.8</v>
      </c>
      <c r="G31" s="32">
        <v>0</v>
      </c>
      <c r="H31" s="32">
        <v>0</v>
      </c>
      <c r="I31" s="32">
        <v>0.42</v>
      </c>
      <c r="J31" s="32">
        <v>0.42</v>
      </c>
      <c r="K31" s="32">
        <v>0.37</v>
      </c>
      <c r="L31" s="32">
        <v>0.88</v>
      </c>
      <c r="M31" s="32">
        <v>0.37</v>
      </c>
      <c r="N31" s="32">
        <v>0.42</v>
      </c>
      <c r="O31" s="32">
        <v>0</v>
      </c>
      <c r="P31" s="32">
        <v>0</v>
      </c>
      <c r="Q31" s="32">
        <v>0.88</v>
      </c>
      <c r="R31" s="32">
        <v>0.84</v>
      </c>
      <c r="S31" s="32">
        <v>0</v>
      </c>
      <c r="T31" s="32">
        <v>0</v>
      </c>
      <c r="U31" s="32">
        <v>0</v>
      </c>
      <c r="V31" s="32">
        <v>0</v>
      </c>
      <c r="W31" s="32">
        <v>0</v>
      </c>
      <c r="X31" s="32">
        <v>0</v>
      </c>
      <c r="Y31" s="32">
        <v>0.37</v>
      </c>
      <c r="Z31" s="32">
        <v>0</v>
      </c>
      <c r="AA31" s="32">
        <v>0</v>
      </c>
      <c r="AB31" s="32">
        <v>0</v>
      </c>
      <c r="AC31" s="32">
        <v>0.46</v>
      </c>
      <c r="AD31" s="32">
        <v>0</v>
      </c>
      <c r="AE31" s="32">
        <v>0.84</v>
      </c>
      <c r="AF31" s="32">
        <v>0</v>
      </c>
      <c r="AG31" s="32">
        <v>0.84</v>
      </c>
      <c r="AH31" s="32">
        <v>0</v>
      </c>
      <c r="AI31" s="32">
        <v>1.68</v>
      </c>
      <c r="AJ31" s="32">
        <v>0</v>
      </c>
      <c r="AK31" s="32">
        <v>0</v>
      </c>
    </row>
    <row r="32" spans="1:37" ht="21" customHeight="1" x14ac:dyDescent="0.25">
      <c r="A32" s="47" t="s">
        <v>200</v>
      </c>
      <c r="B32" s="35">
        <v>1.7134989035646896E-3</v>
      </c>
      <c r="C32" s="35">
        <v>0</v>
      </c>
      <c r="D32" s="35">
        <v>3.3719366557613951E-3</v>
      </c>
      <c r="E32" s="35">
        <v>1.7626547112694945E-3</v>
      </c>
      <c r="F32" s="35">
        <v>4.6970408642555183E-3</v>
      </c>
      <c r="G32" s="35">
        <v>0</v>
      </c>
      <c r="H32" s="35">
        <v>0</v>
      </c>
      <c r="I32" s="35">
        <v>1.995249406175772E-3</v>
      </c>
      <c r="J32" s="35">
        <v>1.0988435979278949E-3</v>
      </c>
      <c r="K32" s="35">
        <v>1.0618148424496356E-3</v>
      </c>
      <c r="L32" s="35">
        <v>3.5235235235235233E-3</v>
      </c>
      <c r="M32" s="35">
        <v>1.653926959009432E-3</v>
      </c>
      <c r="N32" s="35">
        <v>1.8418629127746351E-3</v>
      </c>
      <c r="O32" s="35">
        <v>0</v>
      </c>
      <c r="P32" s="35">
        <v>0</v>
      </c>
      <c r="Q32" s="35">
        <v>5.4986253436640842E-3</v>
      </c>
      <c r="R32" s="35">
        <v>3.686150605581885E-3</v>
      </c>
      <c r="S32" s="35">
        <v>0</v>
      </c>
      <c r="T32" s="35">
        <v>0</v>
      </c>
      <c r="U32" s="35">
        <v>0</v>
      </c>
      <c r="V32" s="35">
        <v>0</v>
      </c>
      <c r="W32" s="35">
        <v>0</v>
      </c>
      <c r="X32" s="35">
        <v>0</v>
      </c>
      <c r="Y32" s="35">
        <v>3.1197301854974706E-2</v>
      </c>
      <c r="Z32" s="35">
        <v>0</v>
      </c>
      <c r="AA32" s="35">
        <v>0</v>
      </c>
      <c r="AB32" s="35">
        <v>0</v>
      </c>
      <c r="AC32" s="35">
        <v>1.1607368155437801E-2</v>
      </c>
      <c r="AD32" s="35">
        <v>0</v>
      </c>
      <c r="AE32" s="35">
        <v>2.3742227247032224E-3</v>
      </c>
      <c r="AF32" s="35">
        <v>0</v>
      </c>
      <c r="AG32" s="35">
        <v>2.2963367960634227E-2</v>
      </c>
      <c r="AH32" s="35">
        <v>0</v>
      </c>
      <c r="AI32" s="35">
        <v>3.9302842437712012E-3</v>
      </c>
      <c r="AJ32" s="35">
        <v>0</v>
      </c>
      <c r="AK32" s="35">
        <v>0</v>
      </c>
    </row>
    <row r="33" spans="2:2" ht="21" customHeight="1" x14ac:dyDescent="0.25">
      <c r="B33" s="1">
        <f>((B10)+(B12)+(B14)+(B16)+(B18)+(B20)+(B22)+(B24)+(B26)+(B28)+(B30)+(B32))</f>
        <v>0.99999999999999989</v>
      </c>
    </row>
    <row r="38" spans="2:2" ht="20.100000000000001" customHeight="1" x14ac:dyDescent="0.25"/>
    <row r="39" spans="2:2" ht="20.100000000000001" customHeight="1" x14ac:dyDescent="0.25"/>
    <row r="40" spans="2:2" ht="20.100000000000001" customHeight="1" x14ac:dyDescent="0.25"/>
    <row r="41" spans="2:2" ht="20.100000000000001" customHeight="1" x14ac:dyDescent="0.25"/>
  </sheetData>
  <sheetProtection algorithmName="SHA-512" hashValue="pknEEighn5ptUBMC8Y2qVx7XDixcE56W8Zsslk8/EnYzb/CjhlUl9EdF7Q1ntN67Ux8skMjLXdYS+fUI/vUaZQ==" saltValue="BdQW2G6XNnHJ0et4PNXa4Q==" spinCount="100000" sheet="1" objects="1" scenarios="1"/>
  <mergeCells count="9">
    <mergeCell ref="R4:AC4"/>
    <mergeCell ref="AD4:AG4"/>
    <mergeCell ref="AH4:AK4"/>
    <mergeCell ref="A3:E3"/>
    <mergeCell ref="B2:F2"/>
    <mergeCell ref="C4:D4"/>
    <mergeCell ref="E4:I4"/>
    <mergeCell ref="J4:L4"/>
    <mergeCell ref="M4:Q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K16"/>
  <sheetViews>
    <sheetView showGridLines="0" workbookViewId="0"/>
  </sheetViews>
  <sheetFormatPr defaultColWidth="10.85546875" defaultRowHeight="15" x14ac:dyDescent="0.25"/>
  <cols>
    <col min="1" max="1" width="66.14062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60" customHeight="1" x14ac:dyDescent="0.35">
      <c r="A3" s="95" t="s">
        <v>482</v>
      </c>
      <c r="B3" s="95"/>
      <c r="C3" s="95"/>
      <c r="D3" s="95"/>
      <c r="E3" s="95"/>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3"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t="s">
        <v>14</v>
      </c>
      <c r="C6" s="32" t="s">
        <v>15</v>
      </c>
      <c r="D6" s="32" t="s">
        <v>16</v>
      </c>
      <c r="E6" s="32" t="s">
        <v>17</v>
      </c>
      <c r="F6" s="32" t="s">
        <v>18</v>
      </c>
      <c r="G6" s="32" t="s">
        <v>19</v>
      </c>
      <c r="H6" s="32" t="s">
        <v>20</v>
      </c>
      <c r="I6" s="32" t="s">
        <v>21</v>
      </c>
      <c r="J6" s="32" t="s">
        <v>22</v>
      </c>
      <c r="K6" s="32" t="s">
        <v>23</v>
      </c>
      <c r="L6" s="32" t="s">
        <v>24</v>
      </c>
      <c r="M6" s="32" t="s">
        <v>25</v>
      </c>
      <c r="N6" s="32" t="s">
        <v>26</v>
      </c>
      <c r="O6" s="32" t="s">
        <v>27</v>
      </c>
      <c r="P6" s="32" t="s">
        <v>28</v>
      </c>
      <c r="Q6" s="32" t="s">
        <v>29</v>
      </c>
      <c r="R6" s="32" t="s">
        <v>30</v>
      </c>
      <c r="S6" s="32" t="s">
        <v>31</v>
      </c>
      <c r="T6" s="32" t="s">
        <v>32</v>
      </c>
      <c r="U6" s="32" t="s">
        <v>33</v>
      </c>
      <c r="V6" s="32" t="s">
        <v>34</v>
      </c>
      <c r="W6" s="32" t="s">
        <v>35</v>
      </c>
      <c r="X6" s="32" t="s">
        <v>36</v>
      </c>
      <c r="Y6" s="32" t="s">
        <v>37</v>
      </c>
      <c r="Z6" s="32" t="s">
        <v>38</v>
      </c>
      <c r="AA6" s="32" t="s">
        <v>39</v>
      </c>
      <c r="AB6" s="32" t="s">
        <v>40</v>
      </c>
      <c r="AC6" s="32" t="s">
        <v>41</v>
      </c>
      <c r="AD6" s="32" t="s">
        <v>42</v>
      </c>
      <c r="AE6" s="32" t="s">
        <v>43</v>
      </c>
      <c r="AF6" s="32" t="s">
        <v>44</v>
      </c>
      <c r="AG6" s="32" t="s">
        <v>45</v>
      </c>
      <c r="AH6" s="32" t="s">
        <v>46</v>
      </c>
      <c r="AI6" s="32" t="s">
        <v>47</v>
      </c>
      <c r="AJ6" s="32" t="s">
        <v>48</v>
      </c>
      <c r="AK6" s="32" t="s">
        <v>39</v>
      </c>
    </row>
    <row r="7" spans="1:37" ht="20.100000000000001" customHeight="1" x14ac:dyDescent="0.25">
      <c r="A7" s="33" t="s">
        <v>49</v>
      </c>
      <c r="B7" s="34" t="s">
        <v>14</v>
      </c>
      <c r="C7" s="34" t="s">
        <v>202</v>
      </c>
      <c r="D7" s="34" t="s">
        <v>203</v>
      </c>
      <c r="E7" s="34" t="s">
        <v>204</v>
      </c>
      <c r="F7" s="34" t="s">
        <v>205</v>
      </c>
      <c r="G7" s="34" t="s">
        <v>53</v>
      </c>
      <c r="H7" s="34" t="s">
        <v>94</v>
      </c>
      <c r="I7" s="34" t="s">
        <v>54</v>
      </c>
      <c r="J7" s="34" t="s">
        <v>206</v>
      </c>
      <c r="K7" s="34" t="s">
        <v>56</v>
      </c>
      <c r="L7" s="34" t="s">
        <v>207</v>
      </c>
      <c r="M7" s="34" t="s">
        <v>58</v>
      </c>
      <c r="N7" s="34" t="s">
        <v>58</v>
      </c>
      <c r="O7" s="34" t="s">
        <v>59</v>
      </c>
      <c r="P7" s="34" t="s">
        <v>60</v>
      </c>
      <c r="Q7" s="34" t="s">
        <v>208</v>
      </c>
      <c r="R7" s="34" t="s">
        <v>62</v>
      </c>
      <c r="S7" s="34" t="s">
        <v>19</v>
      </c>
      <c r="T7" s="34" t="s">
        <v>64</v>
      </c>
      <c r="U7" s="34" t="s">
        <v>209</v>
      </c>
      <c r="V7" s="34" t="s">
        <v>65</v>
      </c>
      <c r="W7" s="34" t="s">
        <v>210</v>
      </c>
      <c r="X7" s="34" t="s">
        <v>69</v>
      </c>
      <c r="Y7" s="34" t="s">
        <v>68</v>
      </c>
      <c r="Z7" s="34" t="s">
        <v>38</v>
      </c>
      <c r="AA7" s="34" t="s">
        <v>69</v>
      </c>
      <c r="AB7" s="34" t="s">
        <v>70</v>
      </c>
      <c r="AC7" s="34" t="s">
        <v>71</v>
      </c>
      <c r="AD7" s="34" t="s">
        <v>47</v>
      </c>
      <c r="AE7" s="34" t="s">
        <v>211</v>
      </c>
      <c r="AF7" s="34" t="s">
        <v>72</v>
      </c>
      <c r="AG7" s="34" t="s">
        <v>73</v>
      </c>
      <c r="AH7" s="34" t="s">
        <v>212</v>
      </c>
      <c r="AI7" s="34" t="s">
        <v>213</v>
      </c>
      <c r="AJ7" s="34" t="s">
        <v>214</v>
      </c>
      <c r="AK7" s="34" t="s">
        <v>95</v>
      </c>
    </row>
    <row r="8" spans="1:37" ht="20.100000000000001" customHeight="1" x14ac:dyDescent="0.25">
      <c r="A8" s="31" t="s">
        <v>267</v>
      </c>
      <c r="B8" s="32" t="s">
        <v>130</v>
      </c>
      <c r="C8" s="32" t="s">
        <v>85</v>
      </c>
      <c r="D8" s="32" t="s">
        <v>210</v>
      </c>
      <c r="E8" s="32" t="s">
        <v>71</v>
      </c>
      <c r="F8" s="32" t="s">
        <v>121</v>
      </c>
      <c r="G8" s="32" t="s">
        <v>67</v>
      </c>
      <c r="H8" s="32" t="s">
        <v>121</v>
      </c>
      <c r="I8" s="32" t="s">
        <v>175</v>
      </c>
      <c r="J8" s="32" t="s">
        <v>85</v>
      </c>
      <c r="K8" s="32" t="s">
        <v>124</v>
      </c>
      <c r="L8" s="32" t="s">
        <v>67</v>
      </c>
      <c r="M8" s="32" t="s">
        <v>69</v>
      </c>
      <c r="N8" s="32" t="s">
        <v>71</v>
      </c>
      <c r="O8" s="32" t="s">
        <v>150</v>
      </c>
      <c r="P8" s="32" t="s">
        <v>163</v>
      </c>
      <c r="Q8" s="32" t="s">
        <v>168</v>
      </c>
      <c r="R8" s="32" t="s">
        <v>91</v>
      </c>
      <c r="S8" s="32" t="s">
        <v>268</v>
      </c>
      <c r="T8" s="32" t="s">
        <v>91</v>
      </c>
      <c r="U8" s="32" t="s">
        <v>40</v>
      </c>
      <c r="V8" s="32" t="s">
        <v>89</v>
      </c>
      <c r="W8" s="32" t="s">
        <v>70</v>
      </c>
      <c r="X8" s="32" t="s">
        <v>91</v>
      </c>
      <c r="Y8" s="32" t="s">
        <v>91</v>
      </c>
      <c r="Z8" s="32" t="s">
        <v>91</v>
      </c>
      <c r="AA8" s="32" t="s">
        <v>92</v>
      </c>
      <c r="AB8" s="32" t="s">
        <v>89</v>
      </c>
      <c r="AC8" s="32" t="s">
        <v>92</v>
      </c>
      <c r="AD8" s="32" t="s">
        <v>29</v>
      </c>
      <c r="AE8" s="32" t="s">
        <v>88</v>
      </c>
      <c r="AF8" s="32" t="s">
        <v>89</v>
      </c>
      <c r="AG8" s="32" t="s">
        <v>88</v>
      </c>
      <c r="AH8" s="32" t="s">
        <v>269</v>
      </c>
      <c r="AI8" s="32" t="s">
        <v>40</v>
      </c>
      <c r="AJ8" s="32" t="s">
        <v>93</v>
      </c>
      <c r="AK8" s="32" t="s">
        <v>91</v>
      </c>
    </row>
    <row r="9" spans="1:37" ht="20.100000000000001" customHeight="1" x14ac:dyDescent="0.25">
      <c r="A9" s="47" t="s">
        <v>270</v>
      </c>
      <c r="B9" s="43" t="s">
        <v>103</v>
      </c>
      <c r="C9" s="43" t="s">
        <v>105</v>
      </c>
      <c r="D9" s="43" t="s">
        <v>135</v>
      </c>
      <c r="E9" s="43" t="s">
        <v>99</v>
      </c>
      <c r="F9" s="43" t="s">
        <v>134</v>
      </c>
      <c r="G9" s="43" t="s">
        <v>102</v>
      </c>
      <c r="H9" s="43" t="s">
        <v>133</v>
      </c>
      <c r="I9" s="43" t="s">
        <v>105</v>
      </c>
      <c r="J9" s="43" t="s">
        <v>103</v>
      </c>
      <c r="K9" s="43" t="s">
        <v>137</v>
      </c>
      <c r="L9" s="43" t="s">
        <v>139</v>
      </c>
      <c r="M9" s="43" t="s">
        <v>133</v>
      </c>
      <c r="N9" s="43" t="s">
        <v>97</v>
      </c>
      <c r="O9" s="43" t="s">
        <v>133</v>
      </c>
      <c r="P9" s="43" t="s">
        <v>102</v>
      </c>
      <c r="Q9" s="43" t="s">
        <v>109</v>
      </c>
      <c r="R9" s="43" t="s">
        <v>110</v>
      </c>
      <c r="S9" s="43" t="s">
        <v>264</v>
      </c>
      <c r="T9" s="43" t="s">
        <v>110</v>
      </c>
      <c r="U9" s="43" t="s">
        <v>109</v>
      </c>
      <c r="V9" s="43" t="s">
        <v>108</v>
      </c>
      <c r="W9" s="43" t="s">
        <v>134</v>
      </c>
      <c r="X9" s="43" t="s">
        <v>108</v>
      </c>
      <c r="Y9" s="43" t="s">
        <v>110</v>
      </c>
      <c r="Z9" s="43" t="s">
        <v>110</v>
      </c>
      <c r="AA9" s="43" t="s">
        <v>139</v>
      </c>
      <c r="AB9" s="43" t="s">
        <v>109</v>
      </c>
      <c r="AC9" s="43" t="s">
        <v>112</v>
      </c>
      <c r="AD9" s="43" t="s">
        <v>261</v>
      </c>
      <c r="AE9" s="43" t="s">
        <v>110</v>
      </c>
      <c r="AF9" s="43" t="s">
        <v>110</v>
      </c>
      <c r="AG9" s="43" t="s">
        <v>117</v>
      </c>
      <c r="AH9" s="43" t="s">
        <v>158</v>
      </c>
      <c r="AI9" s="43" t="s">
        <v>115</v>
      </c>
      <c r="AJ9" s="43" t="s">
        <v>114</v>
      </c>
      <c r="AK9" s="43" t="s">
        <v>110</v>
      </c>
    </row>
    <row r="10" spans="1:37" ht="20.100000000000001" customHeight="1" x14ac:dyDescent="0.25">
      <c r="A10" s="31" t="s">
        <v>249</v>
      </c>
      <c r="B10" s="32" t="s">
        <v>250</v>
      </c>
      <c r="C10" s="32" t="s">
        <v>208</v>
      </c>
      <c r="D10" s="32" t="s">
        <v>61</v>
      </c>
      <c r="E10" s="32" t="s">
        <v>169</v>
      </c>
      <c r="F10" s="32" t="s">
        <v>251</v>
      </c>
      <c r="G10" s="32" t="s">
        <v>251</v>
      </c>
      <c r="H10" s="32" t="s">
        <v>252</v>
      </c>
      <c r="I10" s="32" t="s">
        <v>145</v>
      </c>
      <c r="J10" s="32" t="s">
        <v>253</v>
      </c>
      <c r="K10" s="32" t="s">
        <v>254</v>
      </c>
      <c r="L10" s="32" t="s">
        <v>128</v>
      </c>
      <c r="M10" s="32" t="s">
        <v>255</v>
      </c>
      <c r="N10" s="32" t="s">
        <v>145</v>
      </c>
      <c r="O10" s="32" t="s">
        <v>84</v>
      </c>
      <c r="P10" s="32" t="s">
        <v>256</v>
      </c>
      <c r="Q10" s="32" t="s">
        <v>257</v>
      </c>
      <c r="R10" s="32" t="s">
        <v>123</v>
      </c>
      <c r="S10" s="32" t="s">
        <v>71</v>
      </c>
      <c r="T10" s="32" t="s">
        <v>258</v>
      </c>
      <c r="U10" s="32" t="s">
        <v>36</v>
      </c>
      <c r="V10" s="32" t="s">
        <v>80</v>
      </c>
      <c r="W10" s="32" t="s">
        <v>149</v>
      </c>
      <c r="X10" s="32" t="s">
        <v>155</v>
      </c>
      <c r="Y10" s="32" t="s">
        <v>92</v>
      </c>
      <c r="Z10" s="32" t="s">
        <v>90</v>
      </c>
      <c r="AA10" s="32" t="s">
        <v>37</v>
      </c>
      <c r="AB10" s="32" t="s">
        <v>93</v>
      </c>
      <c r="AC10" s="32" t="s">
        <v>170</v>
      </c>
      <c r="AD10" s="32" t="s">
        <v>144</v>
      </c>
      <c r="AE10" s="32" t="s">
        <v>171</v>
      </c>
      <c r="AF10" s="32" t="s">
        <v>259</v>
      </c>
      <c r="AG10" s="32" t="s">
        <v>170</v>
      </c>
      <c r="AH10" s="32" t="s">
        <v>52</v>
      </c>
      <c r="AI10" s="32" t="s">
        <v>33</v>
      </c>
      <c r="AJ10" s="32" t="s">
        <v>39</v>
      </c>
      <c r="AK10" s="32" t="s">
        <v>131</v>
      </c>
    </row>
    <row r="11" spans="1:37" ht="20.100000000000001" customHeight="1" x14ac:dyDescent="0.25">
      <c r="A11" s="47" t="s">
        <v>260</v>
      </c>
      <c r="B11" s="43" t="s">
        <v>261</v>
      </c>
      <c r="C11" s="43" t="s">
        <v>261</v>
      </c>
      <c r="D11" s="43" t="s">
        <v>261</v>
      </c>
      <c r="E11" s="43" t="s">
        <v>245</v>
      </c>
      <c r="F11" s="43" t="s">
        <v>142</v>
      </c>
      <c r="G11" s="43" t="s">
        <v>245</v>
      </c>
      <c r="H11" s="43" t="s">
        <v>140</v>
      </c>
      <c r="I11" s="43" t="s">
        <v>116</v>
      </c>
      <c r="J11" s="43" t="s">
        <v>262</v>
      </c>
      <c r="K11" s="43" t="s">
        <v>262</v>
      </c>
      <c r="L11" s="43" t="s">
        <v>263</v>
      </c>
      <c r="M11" s="43" t="s">
        <v>262</v>
      </c>
      <c r="N11" s="43" t="s">
        <v>263</v>
      </c>
      <c r="O11" s="43" t="s">
        <v>158</v>
      </c>
      <c r="P11" s="43" t="s">
        <v>138</v>
      </c>
      <c r="Q11" s="43" t="s">
        <v>261</v>
      </c>
      <c r="R11" s="43" t="s">
        <v>136</v>
      </c>
      <c r="S11" s="43" t="s">
        <v>104</v>
      </c>
      <c r="T11" s="43" t="s">
        <v>140</v>
      </c>
      <c r="U11" s="43" t="s">
        <v>236</v>
      </c>
      <c r="V11" s="43" t="s">
        <v>194</v>
      </c>
      <c r="W11" s="43" t="s">
        <v>263</v>
      </c>
      <c r="X11" s="43" t="s">
        <v>101</v>
      </c>
      <c r="Y11" s="43" t="s">
        <v>98</v>
      </c>
      <c r="Z11" s="43" t="s">
        <v>261</v>
      </c>
      <c r="AA11" s="43" t="s">
        <v>264</v>
      </c>
      <c r="AB11" s="43" t="s">
        <v>263</v>
      </c>
      <c r="AC11" s="43" t="s">
        <v>241</v>
      </c>
      <c r="AD11" s="43" t="s">
        <v>140</v>
      </c>
      <c r="AE11" s="43" t="s">
        <v>101</v>
      </c>
      <c r="AF11" s="43" t="s">
        <v>140</v>
      </c>
      <c r="AG11" s="43" t="s">
        <v>265</v>
      </c>
      <c r="AH11" s="43" t="s">
        <v>266</v>
      </c>
      <c r="AI11" s="43" t="s">
        <v>245</v>
      </c>
      <c r="AJ11" s="43" t="s">
        <v>142</v>
      </c>
      <c r="AK11" s="43" t="s">
        <v>266</v>
      </c>
    </row>
    <row r="12" spans="1:37" ht="20.100000000000001" customHeight="1" x14ac:dyDescent="0.25">
      <c r="A12" s="31" t="s">
        <v>215</v>
      </c>
      <c r="B12" s="32" t="s">
        <v>216</v>
      </c>
      <c r="C12" s="32" t="s">
        <v>217</v>
      </c>
      <c r="D12" s="32" t="s">
        <v>58</v>
      </c>
      <c r="E12" s="32" t="s">
        <v>218</v>
      </c>
      <c r="F12" s="32" t="s">
        <v>219</v>
      </c>
      <c r="G12" s="32" t="s">
        <v>220</v>
      </c>
      <c r="H12" s="32" t="s">
        <v>79</v>
      </c>
      <c r="I12" s="32" t="s">
        <v>221</v>
      </c>
      <c r="J12" s="32" t="s">
        <v>77</v>
      </c>
      <c r="K12" s="32" t="s">
        <v>222</v>
      </c>
      <c r="L12" s="32" t="s">
        <v>223</v>
      </c>
      <c r="M12" s="32" t="s">
        <v>224</v>
      </c>
      <c r="N12" s="32" t="s">
        <v>219</v>
      </c>
      <c r="O12" s="32" t="s">
        <v>41</v>
      </c>
      <c r="P12" s="32" t="s">
        <v>160</v>
      </c>
      <c r="Q12" s="32" t="s">
        <v>219</v>
      </c>
      <c r="R12" s="32" t="s">
        <v>20</v>
      </c>
      <c r="S12" s="32" t="s">
        <v>69</v>
      </c>
      <c r="T12" s="32" t="s">
        <v>225</v>
      </c>
      <c r="U12" s="32" t="s">
        <v>123</v>
      </c>
      <c r="V12" s="32" t="s">
        <v>126</v>
      </c>
      <c r="W12" s="32" t="s">
        <v>166</v>
      </c>
      <c r="X12" s="32" t="s">
        <v>170</v>
      </c>
      <c r="Y12" s="32" t="s">
        <v>40</v>
      </c>
      <c r="Z12" s="32" t="s">
        <v>155</v>
      </c>
      <c r="AA12" s="32" t="s">
        <v>153</v>
      </c>
      <c r="AB12" s="32" t="s">
        <v>131</v>
      </c>
      <c r="AC12" s="32" t="s">
        <v>121</v>
      </c>
      <c r="AD12" s="32" t="s">
        <v>226</v>
      </c>
      <c r="AE12" s="32" t="s">
        <v>227</v>
      </c>
      <c r="AF12" s="32" t="s">
        <v>228</v>
      </c>
      <c r="AG12" s="32" t="s">
        <v>125</v>
      </c>
      <c r="AH12" s="32" t="s">
        <v>229</v>
      </c>
      <c r="AI12" s="32" t="s">
        <v>230</v>
      </c>
      <c r="AJ12" s="32" t="s">
        <v>151</v>
      </c>
      <c r="AK12" s="32" t="s">
        <v>40</v>
      </c>
    </row>
    <row r="13" spans="1:37" ht="20.100000000000001" customHeight="1" x14ac:dyDescent="0.25">
      <c r="A13" s="47" t="s">
        <v>231</v>
      </c>
      <c r="B13" s="43" t="s">
        <v>232</v>
      </c>
      <c r="C13" s="43" t="s">
        <v>233</v>
      </c>
      <c r="D13" s="43" t="s">
        <v>234</v>
      </c>
      <c r="E13" s="43" t="s">
        <v>233</v>
      </c>
      <c r="F13" s="43" t="s">
        <v>233</v>
      </c>
      <c r="G13" s="43" t="s">
        <v>235</v>
      </c>
      <c r="H13" s="43" t="s">
        <v>113</v>
      </c>
      <c r="I13" s="43" t="s">
        <v>194</v>
      </c>
      <c r="J13" s="43" t="s">
        <v>233</v>
      </c>
      <c r="K13" s="43" t="s">
        <v>113</v>
      </c>
      <c r="L13" s="43" t="s">
        <v>236</v>
      </c>
      <c r="M13" s="43" t="s">
        <v>233</v>
      </c>
      <c r="N13" s="43" t="s">
        <v>237</v>
      </c>
      <c r="O13" s="43" t="s">
        <v>238</v>
      </c>
      <c r="P13" s="43" t="s">
        <v>113</v>
      </c>
      <c r="Q13" s="43" t="s">
        <v>238</v>
      </c>
      <c r="R13" s="43" t="s">
        <v>239</v>
      </c>
      <c r="S13" s="43" t="s">
        <v>103</v>
      </c>
      <c r="T13" s="43" t="s">
        <v>240</v>
      </c>
      <c r="U13" s="43" t="s">
        <v>116</v>
      </c>
      <c r="V13" s="43" t="s">
        <v>235</v>
      </c>
      <c r="W13" s="43" t="s">
        <v>241</v>
      </c>
      <c r="X13" s="43" t="s">
        <v>242</v>
      </c>
      <c r="Y13" s="43" t="s">
        <v>243</v>
      </c>
      <c r="Z13" s="43" t="s">
        <v>244</v>
      </c>
      <c r="AA13" s="43" t="s">
        <v>104</v>
      </c>
      <c r="AB13" s="43" t="s">
        <v>244</v>
      </c>
      <c r="AC13" s="43" t="s">
        <v>185</v>
      </c>
      <c r="AD13" s="43" t="s">
        <v>245</v>
      </c>
      <c r="AE13" s="43" t="s">
        <v>242</v>
      </c>
      <c r="AF13" s="43" t="s">
        <v>246</v>
      </c>
      <c r="AG13" s="43" t="s">
        <v>185</v>
      </c>
      <c r="AH13" s="43" t="s">
        <v>159</v>
      </c>
      <c r="AI13" s="43" t="s">
        <v>247</v>
      </c>
      <c r="AJ13" s="43" t="s">
        <v>248</v>
      </c>
      <c r="AK13" s="43" t="s">
        <v>248</v>
      </c>
    </row>
    <row r="14" spans="1:37" ht="20.100000000000001" customHeight="1" x14ac:dyDescent="0.25">
      <c r="A14" s="31" t="s">
        <v>271</v>
      </c>
      <c r="B14" s="32" t="s">
        <v>73</v>
      </c>
      <c r="C14" s="32" t="s">
        <v>121</v>
      </c>
      <c r="D14" s="32" t="s">
        <v>121</v>
      </c>
      <c r="E14" s="32" t="s">
        <v>93</v>
      </c>
      <c r="F14" s="32" t="s">
        <v>156</v>
      </c>
      <c r="G14" s="32" t="s">
        <v>155</v>
      </c>
      <c r="H14" s="32" t="s">
        <v>131</v>
      </c>
      <c r="I14" s="32" t="s">
        <v>37</v>
      </c>
      <c r="J14" s="32" t="s">
        <v>168</v>
      </c>
      <c r="K14" s="32" t="s">
        <v>40</v>
      </c>
      <c r="L14" s="32" t="s">
        <v>170</v>
      </c>
      <c r="M14" s="32" t="s">
        <v>70</v>
      </c>
      <c r="N14" s="32" t="s">
        <v>155</v>
      </c>
      <c r="O14" s="32" t="s">
        <v>156</v>
      </c>
      <c r="P14" s="32" t="s">
        <v>156</v>
      </c>
      <c r="Q14" s="32" t="s">
        <v>153</v>
      </c>
      <c r="R14" s="32" t="s">
        <v>89</v>
      </c>
      <c r="S14" s="32" t="s">
        <v>70</v>
      </c>
      <c r="T14" s="32" t="s">
        <v>88</v>
      </c>
      <c r="U14" s="32" t="s">
        <v>40</v>
      </c>
      <c r="V14" s="32" t="s">
        <v>131</v>
      </c>
      <c r="W14" s="32" t="s">
        <v>90</v>
      </c>
      <c r="X14" s="32" t="s">
        <v>89</v>
      </c>
      <c r="Y14" s="32" t="s">
        <v>89</v>
      </c>
      <c r="Z14" s="32" t="s">
        <v>88</v>
      </c>
      <c r="AA14" s="32" t="s">
        <v>92</v>
      </c>
      <c r="AB14" s="32" t="s">
        <v>91</v>
      </c>
      <c r="AC14" s="32" t="s">
        <v>88</v>
      </c>
      <c r="AD14" s="32" t="s">
        <v>146</v>
      </c>
      <c r="AE14" s="32" t="s">
        <v>40</v>
      </c>
      <c r="AF14" s="32" t="s">
        <v>93</v>
      </c>
      <c r="AG14" s="32" t="s">
        <v>89</v>
      </c>
      <c r="AH14" s="32" t="s">
        <v>146</v>
      </c>
      <c r="AI14" s="32" t="s">
        <v>168</v>
      </c>
      <c r="AJ14" s="32" t="s">
        <v>88</v>
      </c>
      <c r="AK14" s="32" t="s">
        <v>91</v>
      </c>
    </row>
    <row r="15" spans="1:37" ht="20.100000000000001" customHeight="1" x14ac:dyDescent="0.25">
      <c r="A15" s="47" t="s">
        <v>272</v>
      </c>
      <c r="B15" s="44" t="s">
        <v>117</v>
      </c>
      <c r="C15" s="44" t="s">
        <v>117</v>
      </c>
      <c r="D15" s="44" t="s">
        <v>117</v>
      </c>
      <c r="E15" s="44" t="s">
        <v>108</v>
      </c>
      <c r="F15" s="44" t="s">
        <v>111</v>
      </c>
      <c r="G15" s="44" t="s">
        <v>111</v>
      </c>
      <c r="H15" s="44" t="s">
        <v>141</v>
      </c>
      <c r="I15" s="44" t="s">
        <v>112</v>
      </c>
      <c r="J15" s="44" t="s">
        <v>141</v>
      </c>
      <c r="K15" s="44" t="s">
        <v>141</v>
      </c>
      <c r="L15" s="44" t="s">
        <v>109</v>
      </c>
      <c r="M15" s="44" t="s">
        <v>111</v>
      </c>
      <c r="N15" s="44" t="s">
        <v>141</v>
      </c>
      <c r="O15" s="44" t="s">
        <v>114</v>
      </c>
      <c r="P15" s="44">
        <v>0.03</v>
      </c>
      <c r="Q15" s="44" t="s">
        <v>117</v>
      </c>
      <c r="R15" s="44" t="s">
        <v>110</v>
      </c>
      <c r="S15" s="44" t="s">
        <v>111</v>
      </c>
      <c r="T15" s="44" t="s">
        <v>115</v>
      </c>
      <c r="U15" s="44" t="s">
        <v>109</v>
      </c>
      <c r="V15" s="44">
        <v>0.05</v>
      </c>
      <c r="W15" s="44" t="s">
        <v>114</v>
      </c>
      <c r="X15" s="44">
        <v>0.02</v>
      </c>
      <c r="Y15" s="44" t="s">
        <v>112</v>
      </c>
      <c r="Z15" s="44" t="s">
        <v>103</v>
      </c>
      <c r="AA15" s="44" t="s">
        <v>143</v>
      </c>
      <c r="AB15" s="44" t="s">
        <v>110</v>
      </c>
      <c r="AC15" s="44">
        <v>0.05</v>
      </c>
      <c r="AD15" s="44">
        <v>0.06</v>
      </c>
      <c r="AE15" s="44" t="s">
        <v>141</v>
      </c>
      <c r="AF15" s="44">
        <v>0.03</v>
      </c>
      <c r="AG15" s="44">
        <v>0.03</v>
      </c>
      <c r="AH15" s="44" t="s">
        <v>114</v>
      </c>
      <c r="AI15" s="44" t="s">
        <v>141</v>
      </c>
      <c r="AJ15" s="44" t="s">
        <v>141</v>
      </c>
      <c r="AK15" s="44">
        <v>0.03</v>
      </c>
    </row>
    <row r="16" spans="1:37" x14ac:dyDescent="0.25">
      <c r="B16" s="1">
        <f>((B9)+(B11)+(B13)+(B15))</f>
        <v>1</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sheetData>
  <sheetProtection algorithmName="SHA-512" hashValue="EZhZPUmnXYMOSnBzJZDrMnqH/VdVB2NRYE3aonpWi1iQcLTJbuMQOd/YsM9RS/ZkTRCq7nmJ/92ipHInIXmc0Q==" saltValue="UyGX33qVeZAhtyDPfs6D8Q==" spinCount="100000" sheet="1" objects="1" scenarios="1"/>
  <mergeCells count="9">
    <mergeCell ref="R4:AC4"/>
    <mergeCell ref="AD4:AG4"/>
    <mergeCell ref="AH4:AK4"/>
    <mergeCell ref="B2:F2"/>
    <mergeCell ref="A3:E3"/>
    <mergeCell ref="C4:D4"/>
    <mergeCell ref="E4:I4"/>
    <mergeCell ref="J4:L4"/>
    <mergeCell ref="M4:Q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K16"/>
  <sheetViews>
    <sheetView showGridLines="0" workbookViewId="0"/>
  </sheetViews>
  <sheetFormatPr defaultColWidth="10.85546875" defaultRowHeight="15" x14ac:dyDescent="0.25"/>
  <cols>
    <col min="1" max="1" width="91.570312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20" customHeight="1" x14ac:dyDescent="0.35">
      <c r="A3" s="95" t="s">
        <v>485</v>
      </c>
      <c r="B3" s="95"/>
      <c r="C3" s="95"/>
      <c r="D3" s="95"/>
      <c r="E3" s="95"/>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84.75"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t="s">
        <v>14</v>
      </c>
      <c r="C6" s="32" t="s">
        <v>15</v>
      </c>
      <c r="D6" s="32" t="s">
        <v>16</v>
      </c>
      <c r="E6" s="32" t="s">
        <v>17</v>
      </c>
      <c r="F6" s="32" t="s">
        <v>18</v>
      </c>
      <c r="G6" s="32" t="s">
        <v>19</v>
      </c>
      <c r="H6" s="32" t="s">
        <v>20</v>
      </c>
      <c r="I6" s="32" t="s">
        <v>21</v>
      </c>
      <c r="J6" s="32" t="s">
        <v>22</v>
      </c>
      <c r="K6" s="32" t="s">
        <v>23</v>
      </c>
      <c r="L6" s="32" t="s">
        <v>24</v>
      </c>
      <c r="M6" s="32" t="s">
        <v>25</v>
      </c>
      <c r="N6" s="32" t="s">
        <v>26</v>
      </c>
      <c r="O6" s="32" t="s">
        <v>27</v>
      </c>
      <c r="P6" s="32" t="s">
        <v>28</v>
      </c>
      <c r="Q6" s="32" t="s">
        <v>29</v>
      </c>
      <c r="R6" s="32" t="s">
        <v>30</v>
      </c>
      <c r="S6" s="32" t="s">
        <v>31</v>
      </c>
      <c r="T6" s="32" t="s">
        <v>32</v>
      </c>
      <c r="U6" s="32" t="s">
        <v>33</v>
      </c>
      <c r="V6" s="32" t="s">
        <v>34</v>
      </c>
      <c r="W6" s="32" t="s">
        <v>35</v>
      </c>
      <c r="X6" s="32" t="s">
        <v>36</v>
      </c>
      <c r="Y6" s="32" t="s">
        <v>37</v>
      </c>
      <c r="Z6" s="32" t="s">
        <v>38</v>
      </c>
      <c r="AA6" s="32" t="s">
        <v>39</v>
      </c>
      <c r="AB6" s="32" t="s">
        <v>40</v>
      </c>
      <c r="AC6" s="32" t="s">
        <v>41</v>
      </c>
      <c r="AD6" s="32" t="s">
        <v>42</v>
      </c>
      <c r="AE6" s="32" t="s">
        <v>43</v>
      </c>
      <c r="AF6" s="32" t="s">
        <v>44</v>
      </c>
      <c r="AG6" s="32" t="s">
        <v>45</v>
      </c>
      <c r="AH6" s="32" t="s">
        <v>46</v>
      </c>
      <c r="AI6" s="32" t="s">
        <v>47</v>
      </c>
      <c r="AJ6" s="32" t="s">
        <v>48</v>
      </c>
      <c r="AK6" s="32" t="s">
        <v>39</v>
      </c>
    </row>
    <row r="7" spans="1:37" ht="20.100000000000001" customHeight="1" x14ac:dyDescent="0.25">
      <c r="A7" s="33" t="s">
        <v>49</v>
      </c>
      <c r="B7" s="34" t="s">
        <v>14</v>
      </c>
      <c r="C7" s="34" t="s">
        <v>202</v>
      </c>
      <c r="D7" s="34" t="s">
        <v>203</v>
      </c>
      <c r="E7" s="34" t="s">
        <v>51</v>
      </c>
      <c r="F7" s="34" t="s">
        <v>72</v>
      </c>
      <c r="G7" s="34" t="s">
        <v>94</v>
      </c>
      <c r="H7" s="34" t="s">
        <v>94</v>
      </c>
      <c r="I7" s="34" t="s">
        <v>273</v>
      </c>
      <c r="J7" s="34" t="s">
        <v>206</v>
      </c>
      <c r="K7" s="34" t="s">
        <v>274</v>
      </c>
      <c r="L7" s="34" t="s">
        <v>57</v>
      </c>
      <c r="M7" s="34" t="s">
        <v>58</v>
      </c>
      <c r="N7" s="34" t="s">
        <v>58</v>
      </c>
      <c r="O7" s="34" t="s">
        <v>59</v>
      </c>
      <c r="P7" s="34" t="s">
        <v>60</v>
      </c>
      <c r="Q7" s="34" t="s">
        <v>275</v>
      </c>
      <c r="R7" s="34" t="s">
        <v>62</v>
      </c>
      <c r="S7" s="34" t="s">
        <v>63</v>
      </c>
      <c r="T7" s="34" t="s">
        <v>276</v>
      </c>
      <c r="U7" s="34" t="s">
        <v>277</v>
      </c>
      <c r="V7" s="34" t="s">
        <v>65</v>
      </c>
      <c r="W7" s="34" t="s">
        <v>278</v>
      </c>
      <c r="X7" s="34" t="s">
        <v>146</v>
      </c>
      <c r="Y7" s="34" t="s">
        <v>68</v>
      </c>
      <c r="Z7" s="34" t="s">
        <v>68</v>
      </c>
      <c r="AA7" s="34" t="s">
        <v>69</v>
      </c>
      <c r="AB7" s="34" t="s">
        <v>70</v>
      </c>
      <c r="AC7" s="34" t="s">
        <v>71</v>
      </c>
      <c r="AD7" s="34" t="s">
        <v>47</v>
      </c>
      <c r="AE7" s="34" t="s">
        <v>211</v>
      </c>
      <c r="AF7" s="34" t="s">
        <v>205</v>
      </c>
      <c r="AG7" s="34" t="s">
        <v>87</v>
      </c>
      <c r="AH7" s="34" t="s">
        <v>212</v>
      </c>
      <c r="AI7" s="34" t="s">
        <v>213</v>
      </c>
      <c r="AJ7" s="34" t="s">
        <v>214</v>
      </c>
      <c r="AK7" s="34" t="s">
        <v>38</v>
      </c>
    </row>
    <row r="8" spans="1:37" ht="20.100000000000001" customHeight="1" x14ac:dyDescent="0.25">
      <c r="A8" s="31" t="s">
        <v>301</v>
      </c>
      <c r="B8" s="32" t="s">
        <v>302</v>
      </c>
      <c r="C8" s="32" t="s">
        <v>226</v>
      </c>
      <c r="D8" s="32" t="s">
        <v>303</v>
      </c>
      <c r="E8" s="32" t="s">
        <v>255</v>
      </c>
      <c r="F8" s="32" t="s">
        <v>86</v>
      </c>
      <c r="G8" s="32" t="s">
        <v>123</v>
      </c>
      <c r="H8" s="32" t="s">
        <v>71</v>
      </c>
      <c r="I8" s="32" t="s">
        <v>174</v>
      </c>
      <c r="J8" s="32" t="s">
        <v>48</v>
      </c>
      <c r="K8" s="32" t="s">
        <v>304</v>
      </c>
      <c r="L8" s="32" t="s">
        <v>66</v>
      </c>
      <c r="M8" s="32" t="s">
        <v>165</v>
      </c>
      <c r="N8" s="32" t="s">
        <v>145</v>
      </c>
      <c r="O8" s="32" t="s">
        <v>83</v>
      </c>
      <c r="P8" s="32" t="s">
        <v>45</v>
      </c>
      <c r="Q8" s="32" t="s">
        <v>146</v>
      </c>
      <c r="R8" s="32" t="s">
        <v>93</v>
      </c>
      <c r="S8" s="32" t="s">
        <v>305</v>
      </c>
      <c r="T8" s="32" t="s">
        <v>168</v>
      </c>
      <c r="U8" s="32" t="s">
        <v>123</v>
      </c>
      <c r="V8" s="32" t="s">
        <v>168</v>
      </c>
      <c r="W8" s="32" t="s">
        <v>83</v>
      </c>
      <c r="X8" s="32" t="s">
        <v>93</v>
      </c>
      <c r="Y8" s="32" t="s">
        <v>89</v>
      </c>
      <c r="Z8" s="32" t="s">
        <v>91</v>
      </c>
      <c r="AA8" s="32" t="s">
        <v>95</v>
      </c>
      <c r="AB8" s="32" t="s">
        <v>89</v>
      </c>
      <c r="AC8" s="32" t="s">
        <v>153</v>
      </c>
      <c r="AD8" s="32" t="s">
        <v>306</v>
      </c>
      <c r="AE8" s="32" t="s">
        <v>39</v>
      </c>
      <c r="AF8" s="32" t="s">
        <v>150</v>
      </c>
      <c r="AG8" s="32" t="s">
        <v>156</v>
      </c>
      <c r="AH8" s="32" t="s">
        <v>273</v>
      </c>
      <c r="AI8" s="32" t="s">
        <v>83</v>
      </c>
      <c r="AJ8" s="32" t="s">
        <v>168</v>
      </c>
      <c r="AK8" s="32" t="s">
        <v>93</v>
      </c>
    </row>
    <row r="9" spans="1:37" ht="20.100000000000001" customHeight="1" x14ac:dyDescent="0.25">
      <c r="A9" s="47" t="s">
        <v>307</v>
      </c>
      <c r="B9" s="43" t="s">
        <v>101</v>
      </c>
      <c r="C9" s="43" t="s">
        <v>100</v>
      </c>
      <c r="D9" s="43" t="s">
        <v>262</v>
      </c>
      <c r="E9" s="43" t="s">
        <v>101</v>
      </c>
      <c r="F9" s="43" t="s">
        <v>106</v>
      </c>
      <c r="G9" s="43" t="s">
        <v>101</v>
      </c>
      <c r="H9" s="43" t="s">
        <v>158</v>
      </c>
      <c r="I9" s="43" t="s">
        <v>159</v>
      </c>
      <c r="J9" s="43" t="s">
        <v>98</v>
      </c>
      <c r="K9" s="43" t="s">
        <v>245</v>
      </c>
      <c r="L9" s="43" t="s">
        <v>159</v>
      </c>
      <c r="M9" s="43" t="s">
        <v>104</v>
      </c>
      <c r="N9" s="43" t="s">
        <v>263</v>
      </c>
      <c r="O9" s="43" t="s">
        <v>98</v>
      </c>
      <c r="P9" s="43" t="s">
        <v>245</v>
      </c>
      <c r="Q9" s="43" t="s">
        <v>135</v>
      </c>
      <c r="R9" s="43" t="s">
        <v>115</v>
      </c>
      <c r="S9" s="43" t="s">
        <v>308</v>
      </c>
      <c r="T9" s="43" t="s">
        <v>143</v>
      </c>
      <c r="U9" s="43" t="s">
        <v>116</v>
      </c>
      <c r="V9" s="43" t="s">
        <v>134</v>
      </c>
      <c r="W9" s="43" t="s">
        <v>266</v>
      </c>
      <c r="X9" s="43" t="s">
        <v>103</v>
      </c>
      <c r="Y9" s="43" t="s">
        <v>109</v>
      </c>
      <c r="Z9" s="43" t="s">
        <v>115</v>
      </c>
      <c r="AA9" s="43" t="s">
        <v>233</v>
      </c>
      <c r="AB9" s="43" t="s">
        <v>109</v>
      </c>
      <c r="AC9" s="43" t="s">
        <v>103</v>
      </c>
      <c r="AD9" s="43" t="s">
        <v>233</v>
      </c>
      <c r="AE9" s="43" t="s">
        <v>111</v>
      </c>
      <c r="AF9" s="43" t="s">
        <v>139</v>
      </c>
      <c r="AG9" s="43" t="s">
        <v>97</v>
      </c>
      <c r="AH9" s="43" t="s">
        <v>309</v>
      </c>
      <c r="AI9" s="43" t="s">
        <v>112</v>
      </c>
      <c r="AJ9" s="43" t="s">
        <v>97</v>
      </c>
      <c r="AK9" s="43" t="s">
        <v>158</v>
      </c>
    </row>
    <row r="10" spans="1:37" ht="20.100000000000001" customHeight="1" x14ac:dyDescent="0.25">
      <c r="A10" s="31" t="s">
        <v>291</v>
      </c>
      <c r="B10" s="32" t="s">
        <v>292</v>
      </c>
      <c r="C10" s="32" t="s">
        <v>293</v>
      </c>
      <c r="D10" s="32" t="s">
        <v>32</v>
      </c>
      <c r="E10" s="32" t="s">
        <v>174</v>
      </c>
      <c r="F10" s="32" t="s">
        <v>119</v>
      </c>
      <c r="G10" s="32" t="s">
        <v>149</v>
      </c>
      <c r="H10" s="32" t="s">
        <v>257</v>
      </c>
      <c r="I10" s="32" t="s">
        <v>294</v>
      </c>
      <c r="J10" s="32" t="s">
        <v>33</v>
      </c>
      <c r="K10" s="32" t="s">
        <v>294</v>
      </c>
      <c r="L10" s="32" t="s">
        <v>221</v>
      </c>
      <c r="M10" s="32" t="s">
        <v>295</v>
      </c>
      <c r="N10" s="32" t="s">
        <v>85</v>
      </c>
      <c r="O10" s="32" t="s">
        <v>81</v>
      </c>
      <c r="P10" s="32" t="s">
        <v>174</v>
      </c>
      <c r="Q10" s="32" t="s">
        <v>165</v>
      </c>
      <c r="R10" s="32" t="s">
        <v>182</v>
      </c>
      <c r="S10" s="32" t="s">
        <v>69</v>
      </c>
      <c r="T10" s="32" t="s">
        <v>36</v>
      </c>
      <c r="U10" s="32" t="s">
        <v>151</v>
      </c>
      <c r="V10" s="32" t="s">
        <v>296</v>
      </c>
      <c r="W10" s="32" t="s">
        <v>39</v>
      </c>
      <c r="X10" s="32" t="s">
        <v>156</v>
      </c>
      <c r="Y10" s="32" t="s">
        <v>131</v>
      </c>
      <c r="Z10" s="32" t="s">
        <v>155</v>
      </c>
      <c r="AA10" s="32" t="s">
        <v>93</v>
      </c>
      <c r="AB10" s="32" t="s">
        <v>89</v>
      </c>
      <c r="AC10" s="32" t="s">
        <v>150</v>
      </c>
      <c r="AD10" s="32" t="s">
        <v>278</v>
      </c>
      <c r="AE10" s="32" t="s">
        <v>29</v>
      </c>
      <c r="AF10" s="32" t="s">
        <v>45</v>
      </c>
      <c r="AG10" s="32" t="s">
        <v>70</v>
      </c>
      <c r="AH10" s="32" t="s">
        <v>34</v>
      </c>
      <c r="AI10" s="32" t="s">
        <v>297</v>
      </c>
      <c r="AJ10" s="32" t="s">
        <v>170</v>
      </c>
      <c r="AK10" s="32" t="s">
        <v>131</v>
      </c>
    </row>
    <row r="11" spans="1:37" ht="20.100000000000001" customHeight="1" x14ac:dyDescent="0.25">
      <c r="A11" s="47" t="s">
        <v>298</v>
      </c>
      <c r="B11" s="43" t="s">
        <v>262</v>
      </c>
      <c r="C11" s="43" t="s">
        <v>159</v>
      </c>
      <c r="D11" s="43" t="s">
        <v>101</v>
      </c>
      <c r="E11" s="43" t="s">
        <v>245</v>
      </c>
      <c r="F11" s="43" t="s">
        <v>299</v>
      </c>
      <c r="G11" s="43" t="s">
        <v>99</v>
      </c>
      <c r="H11" s="43" t="s">
        <v>142</v>
      </c>
      <c r="I11" s="43" t="s">
        <v>299</v>
      </c>
      <c r="J11" s="43" t="s">
        <v>159</v>
      </c>
      <c r="K11" s="43" t="s">
        <v>100</v>
      </c>
      <c r="L11" s="43" t="s">
        <v>300</v>
      </c>
      <c r="M11" s="43" t="s">
        <v>138</v>
      </c>
      <c r="N11" s="43" t="s">
        <v>104</v>
      </c>
      <c r="O11" s="43" t="s">
        <v>159</v>
      </c>
      <c r="P11" s="43" t="s">
        <v>138</v>
      </c>
      <c r="Q11" s="43" t="s">
        <v>266</v>
      </c>
      <c r="R11" s="43" t="s">
        <v>159</v>
      </c>
      <c r="S11" s="43" t="s">
        <v>102</v>
      </c>
      <c r="T11" s="43" t="s">
        <v>289</v>
      </c>
      <c r="U11" s="43" t="s">
        <v>138</v>
      </c>
      <c r="V11" s="43" t="s">
        <v>241</v>
      </c>
      <c r="W11" s="43" t="s">
        <v>136</v>
      </c>
      <c r="X11" s="43" t="s">
        <v>138</v>
      </c>
      <c r="Y11" s="43" t="s">
        <v>236</v>
      </c>
      <c r="Z11" s="43" t="s">
        <v>233</v>
      </c>
      <c r="AA11" s="43" t="s">
        <v>103</v>
      </c>
      <c r="AB11" s="43" t="s">
        <v>134</v>
      </c>
      <c r="AC11" s="43" t="s">
        <v>263</v>
      </c>
      <c r="AD11" s="43" t="s">
        <v>97</v>
      </c>
      <c r="AE11" s="43" t="s">
        <v>299</v>
      </c>
      <c r="AF11" s="43" t="s">
        <v>116</v>
      </c>
      <c r="AG11" s="43" t="s">
        <v>104</v>
      </c>
      <c r="AH11" s="43" t="s">
        <v>98</v>
      </c>
      <c r="AI11" s="43" t="s">
        <v>299</v>
      </c>
      <c r="AJ11" s="43" t="s">
        <v>261</v>
      </c>
      <c r="AK11" s="43" t="s">
        <v>116</v>
      </c>
    </row>
    <row r="12" spans="1:37" ht="20.100000000000001" customHeight="1" x14ac:dyDescent="0.25">
      <c r="A12" s="31" t="s">
        <v>279</v>
      </c>
      <c r="B12" s="32" t="s">
        <v>280</v>
      </c>
      <c r="C12" s="32" t="s">
        <v>281</v>
      </c>
      <c r="D12" s="32" t="s">
        <v>282</v>
      </c>
      <c r="E12" s="32" t="s">
        <v>268</v>
      </c>
      <c r="F12" s="32" t="s">
        <v>255</v>
      </c>
      <c r="G12" s="32" t="s">
        <v>210</v>
      </c>
      <c r="H12" s="32" t="s">
        <v>256</v>
      </c>
      <c r="I12" s="32" t="s">
        <v>283</v>
      </c>
      <c r="J12" s="32" t="s">
        <v>31</v>
      </c>
      <c r="K12" s="32" t="s">
        <v>72</v>
      </c>
      <c r="L12" s="32" t="s">
        <v>169</v>
      </c>
      <c r="M12" s="32" t="s">
        <v>284</v>
      </c>
      <c r="N12" s="32" t="s">
        <v>285</v>
      </c>
      <c r="O12" s="32" t="s">
        <v>75</v>
      </c>
      <c r="P12" s="32" t="s">
        <v>79</v>
      </c>
      <c r="Q12" s="32" t="s">
        <v>169</v>
      </c>
      <c r="R12" s="32" t="s">
        <v>118</v>
      </c>
      <c r="S12" s="32" t="s">
        <v>69</v>
      </c>
      <c r="T12" s="32" t="s">
        <v>165</v>
      </c>
      <c r="U12" s="32" t="s">
        <v>127</v>
      </c>
      <c r="V12" s="32" t="s">
        <v>80</v>
      </c>
      <c r="W12" s="32" t="s">
        <v>163</v>
      </c>
      <c r="X12" s="32" t="s">
        <v>68</v>
      </c>
      <c r="Y12" s="32" t="s">
        <v>153</v>
      </c>
      <c r="Z12" s="32" t="s">
        <v>90</v>
      </c>
      <c r="AA12" s="32" t="s">
        <v>131</v>
      </c>
      <c r="AB12" s="32" t="s">
        <v>131</v>
      </c>
      <c r="AC12" s="32" t="s">
        <v>170</v>
      </c>
      <c r="AD12" s="32" t="s">
        <v>128</v>
      </c>
      <c r="AE12" s="32" t="s">
        <v>286</v>
      </c>
      <c r="AF12" s="32" t="s">
        <v>169</v>
      </c>
      <c r="AG12" s="32" t="s">
        <v>121</v>
      </c>
      <c r="AH12" s="32" t="s">
        <v>29</v>
      </c>
      <c r="AI12" s="32" t="s">
        <v>287</v>
      </c>
      <c r="AJ12" s="32" t="s">
        <v>67</v>
      </c>
      <c r="AK12" s="32" t="s">
        <v>90</v>
      </c>
    </row>
    <row r="13" spans="1:37" ht="20.100000000000001" customHeight="1" x14ac:dyDescent="0.25">
      <c r="A13" s="47" t="s">
        <v>288</v>
      </c>
      <c r="B13" s="43" t="s">
        <v>116</v>
      </c>
      <c r="C13" s="43" t="s">
        <v>116</v>
      </c>
      <c r="D13" s="43" t="s">
        <v>116</v>
      </c>
      <c r="E13" s="43" t="s">
        <v>241</v>
      </c>
      <c r="F13" s="43" t="s">
        <v>289</v>
      </c>
      <c r="G13" s="43" t="s">
        <v>265</v>
      </c>
      <c r="H13" s="43" t="s">
        <v>289</v>
      </c>
      <c r="I13" s="43" t="s">
        <v>101</v>
      </c>
      <c r="J13" s="43" t="s">
        <v>289</v>
      </c>
      <c r="K13" s="43" t="s">
        <v>265</v>
      </c>
      <c r="L13" s="43" t="s">
        <v>101</v>
      </c>
      <c r="M13" s="43" t="s">
        <v>289</v>
      </c>
      <c r="N13" s="43" t="s">
        <v>266</v>
      </c>
      <c r="O13" s="43" t="s">
        <v>241</v>
      </c>
      <c r="P13" s="43" t="s">
        <v>263</v>
      </c>
      <c r="Q13" s="43" t="s">
        <v>185</v>
      </c>
      <c r="R13" s="43" t="s">
        <v>240</v>
      </c>
      <c r="S13" s="43" t="s">
        <v>102</v>
      </c>
      <c r="T13" s="43" t="s">
        <v>241</v>
      </c>
      <c r="U13" s="43" t="s">
        <v>158</v>
      </c>
      <c r="V13" s="43" t="s">
        <v>289</v>
      </c>
      <c r="W13" s="43" t="s">
        <v>289</v>
      </c>
      <c r="X13" s="43" t="s">
        <v>265</v>
      </c>
      <c r="Y13" s="44">
        <v>0.48</v>
      </c>
      <c r="Z13" s="43" t="s">
        <v>266</v>
      </c>
      <c r="AA13" s="43" t="s">
        <v>106</v>
      </c>
      <c r="AB13" s="43" t="s">
        <v>244</v>
      </c>
      <c r="AC13" s="43" t="s">
        <v>236</v>
      </c>
      <c r="AD13" s="43" t="s">
        <v>104</v>
      </c>
      <c r="AE13" s="43" t="s">
        <v>238</v>
      </c>
      <c r="AF13" s="43" t="s">
        <v>194</v>
      </c>
      <c r="AG13" s="43" t="s">
        <v>290</v>
      </c>
      <c r="AH13" s="43" t="s">
        <v>245</v>
      </c>
      <c r="AI13" s="43" t="s">
        <v>235</v>
      </c>
      <c r="AJ13" s="43" t="s">
        <v>241</v>
      </c>
      <c r="AK13" s="43" t="s">
        <v>140</v>
      </c>
    </row>
    <row r="14" spans="1:37" ht="20.100000000000001" customHeight="1" x14ac:dyDescent="0.25">
      <c r="A14" s="31" t="s">
        <v>271</v>
      </c>
      <c r="B14" s="32" t="s">
        <v>84</v>
      </c>
      <c r="C14" s="32" t="s">
        <v>39</v>
      </c>
      <c r="D14" s="32" t="s">
        <v>39</v>
      </c>
      <c r="E14" s="32" t="s">
        <v>153</v>
      </c>
      <c r="F14" s="32" t="s">
        <v>90</v>
      </c>
      <c r="G14" s="32" t="s">
        <v>154</v>
      </c>
      <c r="H14" s="32" t="s">
        <v>153</v>
      </c>
      <c r="I14" s="32" t="s">
        <v>155</v>
      </c>
      <c r="J14" s="32" t="s">
        <v>125</v>
      </c>
      <c r="K14" s="32" t="s">
        <v>90</v>
      </c>
      <c r="L14" s="32" t="s">
        <v>154</v>
      </c>
      <c r="M14" s="32" t="s">
        <v>70</v>
      </c>
      <c r="N14" s="32" t="s">
        <v>156</v>
      </c>
      <c r="O14" s="32" t="s">
        <v>93</v>
      </c>
      <c r="P14" s="32" t="s">
        <v>155</v>
      </c>
      <c r="Q14" s="32" t="s">
        <v>131</v>
      </c>
      <c r="R14" s="32" t="s">
        <v>92</v>
      </c>
      <c r="S14" s="32" t="s">
        <v>93</v>
      </c>
      <c r="T14" s="32" t="s">
        <v>40</v>
      </c>
      <c r="U14" s="32" t="s">
        <v>93</v>
      </c>
      <c r="V14" s="32" t="s">
        <v>88</v>
      </c>
      <c r="W14" s="32" t="s">
        <v>92</v>
      </c>
      <c r="X14" s="32" t="s">
        <v>88</v>
      </c>
      <c r="Y14" s="32" t="s">
        <v>91</v>
      </c>
      <c r="Z14" s="32" t="s">
        <v>89</v>
      </c>
      <c r="AA14" s="32" t="s">
        <v>93</v>
      </c>
      <c r="AB14" s="32" t="s">
        <v>92</v>
      </c>
      <c r="AC14" s="32" t="s">
        <v>88</v>
      </c>
      <c r="AD14" s="32" t="s">
        <v>68</v>
      </c>
      <c r="AE14" s="32" t="s">
        <v>153</v>
      </c>
      <c r="AF14" s="32" t="s">
        <v>68</v>
      </c>
      <c r="AG14" s="32" t="s">
        <v>92</v>
      </c>
      <c r="AH14" s="32" t="s">
        <v>37</v>
      </c>
      <c r="AI14" s="32" t="s">
        <v>150</v>
      </c>
      <c r="AJ14" s="32" t="s">
        <v>92</v>
      </c>
      <c r="AK14" s="32" t="s">
        <v>91</v>
      </c>
    </row>
    <row r="15" spans="1:37" ht="20.100000000000001" customHeight="1" x14ac:dyDescent="0.25">
      <c r="A15" s="47" t="s">
        <v>272</v>
      </c>
      <c r="B15" s="44">
        <v>0.03</v>
      </c>
      <c r="C15" s="44" t="s">
        <v>117</v>
      </c>
      <c r="D15" s="44">
        <v>0.03</v>
      </c>
      <c r="E15" s="44" t="s">
        <v>115</v>
      </c>
      <c r="F15" s="44" t="s">
        <v>141</v>
      </c>
      <c r="G15" s="44" t="s">
        <v>114</v>
      </c>
      <c r="H15" s="44" t="s">
        <v>117</v>
      </c>
      <c r="I15" s="44" t="s">
        <v>141</v>
      </c>
      <c r="J15" s="44">
        <v>0.04</v>
      </c>
      <c r="K15" s="44" t="s">
        <v>108</v>
      </c>
      <c r="L15" s="44" t="s">
        <v>117</v>
      </c>
      <c r="M15" s="44">
        <v>0.04</v>
      </c>
      <c r="N15" s="44">
        <v>0.03</v>
      </c>
      <c r="O15" s="44">
        <v>0.02</v>
      </c>
      <c r="P15" s="44" t="s">
        <v>141</v>
      </c>
      <c r="Q15" s="44" t="s">
        <v>141</v>
      </c>
      <c r="R15" s="44" t="s">
        <v>108</v>
      </c>
      <c r="S15" s="44">
        <v>0.01</v>
      </c>
      <c r="T15" s="44">
        <v>7.0000000000000007E-2</v>
      </c>
      <c r="U15" s="44" t="s">
        <v>141</v>
      </c>
      <c r="V15" s="44">
        <v>0.03</v>
      </c>
      <c r="W15" s="44" t="s">
        <v>141</v>
      </c>
      <c r="X15" s="44">
        <v>7.0000000000000007E-2</v>
      </c>
      <c r="Y15" s="44" t="s">
        <v>110</v>
      </c>
      <c r="Z15" s="44">
        <v>0.1</v>
      </c>
      <c r="AA15" s="44" t="s">
        <v>103</v>
      </c>
      <c r="AB15" s="44">
        <v>0.25</v>
      </c>
      <c r="AC15" s="44" t="s">
        <v>117</v>
      </c>
      <c r="AD15" s="44" t="s">
        <v>141</v>
      </c>
      <c r="AE15" s="44" t="s">
        <v>115</v>
      </c>
      <c r="AF15" s="44" t="s">
        <v>109</v>
      </c>
      <c r="AG15" s="44">
        <v>7.0000000000000007E-2</v>
      </c>
      <c r="AH15" s="44">
        <v>0.04</v>
      </c>
      <c r="AI15" s="44" t="s">
        <v>117</v>
      </c>
      <c r="AJ15" s="44" t="s">
        <v>111</v>
      </c>
      <c r="AK15" s="44" t="s">
        <v>110</v>
      </c>
    </row>
    <row r="16" spans="1:37" x14ac:dyDescent="0.25">
      <c r="B16" s="1">
        <f>((B9)+(B11)+(B13)+(B15))</f>
        <v>1</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sheetData>
  <sheetProtection algorithmName="SHA-512" hashValue="zgdns/hPdd/O+Z8ojJZqK99nMLD89TXH12HQyA5Hb1yvnzzGINqEgy0UwH6BYB5AYGQdlbyh0zs2ykjQOgiVtg==" saltValue="N7oee20zAb/Ogs6AYP4ang==" spinCount="100000" sheet="1" objects="1" scenarios="1"/>
  <mergeCells count="9">
    <mergeCell ref="M4:Q4"/>
    <mergeCell ref="R4:AC4"/>
    <mergeCell ref="AD4:AG4"/>
    <mergeCell ref="AH4:AK4"/>
    <mergeCell ref="B2:F2"/>
    <mergeCell ref="A3:E3"/>
    <mergeCell ref="C4:D4"/>
    <mergeCell ref="E4:I4"/>
    <mergeCell ref="J4:L4"/>
  </mergeCells>
  <pageMargins left="0.7" right="0.7" top="0.75" bottom="0.75" header="0.3" footer="0.3"/>
  <pageSetup paperSize="9" fitToHeight="0" orientation="landscape" horizontalDpi="300" verticalDpi="300" r:id="rId1"/>
  <headerFooter scaleWithDoc="0" alignWithMargins="0">
    <oddHeader>&amp;LPoll&amp;C&amp;R</oddHeader>
    <oddFooter>&amp;LIreland Thinks&amp;C&amp;R&amp;P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J16"/>
  <sheetViews>
    <sheetView showGridLines="0" workbookViewId="0"/>
  </sheetViews>
  <sheetFormatPr defaultColWidth="10.85546875" defaultRowHeight="15" x14ac:dyDescent="0.25"/>
  <cols>
    <col min="1" max="1" width="78.140625" customWidth="1"/>
    <col min="2" max="34" width="20.7109375" customWidth="1"/>
  </cols>
  <sheetData>
    <row r="1" spans="1:36" ht="21" x14ac:dyDescent="0.35">
      <c r="A1" s="19" t="str">
        <f>HYPERLINK("#Contents!A1","Return to Contents")</f>
        <v>Return to Contents</v>
      </c>
    </row>
    <row r="2" spans="1:36" ht="64.900000000000006" customHeight="1" x14ac:dyDescent="0.35">
      <c r="B2" s="96" t="s">
        <v>481</v>
      </c>
      <c r="C2" s="96"/>
      <c r="D2" s="96"/>
      <c r="E2" s="96"/>
      <c r="F2" s="96"/>
      <c r="G2" s="20"/>
      <c r="H2" s="20"/>
      <c r="I2" s="20"/>
      <c r="J2" s="20"/>
      <c r="K2" s="20"/>
      <c r="L2" s="20"/>
      <c r="M2" s="20"/>
      <c r="N2" s="20"/>
      <c r="O2" s="20"/>
      <c r="P2" s="20"/>
      <c r="Q2" s="20"/>
      <c r="R2" s="21"/>
      <c r="S2" s="21"/>
    </row>
    <row r="3" spans="1:36" ht="143.25" customHeight="1" x14ac:dyDescent="0.35">
      <c r="A3" s="95" t="s">
        <v>483</v>
      </c>
      <c r="B3" s="95"/>
      <c r="C3" s="95"/>
      <c r="D3" s="95"/>
      <c r="E3" s="95"/>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6"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1"/>
      <c r="AA4" s="92" t="s">
        <v>453</v>
      </c>
      <c r="AB4" s="93"/>
      <c r="AC4" s="93"/>
      <c r="AD4" s="94"/>
      <c r="AE4" s="92" t="s">
        <v>454</v>
      </c>
      <c r="AF4" s="93"/>
      <c r="AG4" s="93"/>
      <c r="AH4" s="94"/>
    </row>
    <row r="5" spans="1:36" ht="84.75"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8" t="s">
        <v>2</v>
      </c>
      <c r="S5" s="28" t="s">
        <v>3</v>
      </c>
      <c r="T5" s="28" t="s">
        <v>4</v>
      </c>
      <c r="U5" s="28" t="s">
        <v>5</v>
      </c>
      <c r="V5" s="28" t="s">
        <v>6</v>
      </c>
      <c r="W5" s="28" t="s">
        <v>7</v>
      </c>
      <c r="X5" s="28" t="s">
        <v>469</v>
      </c>
      <c r="Y5" s="28" t="s">
        <v>470</v>
      </c>
      <c r="Z5" s="27" t="s">
        <v>471</v>
      </c>
      <c r="AA5" s="28" t="s">
        <v>472</v>
      </c>
      <c r="AB5" s="28" t="s">
        <v>473</v>
      </c>
      <c r="AC5" s="28" t="s">
        <v>474</v>
      </c>
      <c r="AD5" s="28" t="s">
        <v>475</v>
      </c>
      <c r="AE5" s="26" t="s">
        <v>10</v>
      </c>
      <c r="AF5" s="30" t="s">
        <v>11</v>
      </c>
      <c r="AG5" s="30" t="s">
        <v>12</v>
      </c>
      <c r="AH5" s="27" t="s">
        <v>476</v>
      </c>
    </row>
    <row r="6" spans="1:36" ht="20.100000000000001" customHeight="1" x14ac:dyDescent="0.25">
      <c r="A6" s="31" t="s">
        <v>13</v>
      </c>
      <c r="B6" s="32" t="s">
        <v>310</v>
      </c>
      <c r="C6" s="32" t="s">
        <v>229</v>
      </c>
      <c r="D6" s="32" t="s">
        <v>311</v>
      </c>
      <c r="E6" s="32" t="s">
        <v>48</v>
      </c>
      <c r="F6" s="32" t="s">
        <v>312</v>
      </c>
      <c r="G6" s="32" t="s">
        <v>285</v>
      </c>
      <c r="H6" s="32" t="s">
        <v>48</v>
      </c>
      <c r="I6" s="32" t="s">
        <v>220</v>
      </c>
      <c r="J6" s="32" t="s">
        <v>313</v>
      </c>
      <c r="K6" s="32" t="s">
        <v>305</v>
      </c>
      <c r="L6" s="32" t="s">
        <v>269</v>
      </c>
      <c r="M6" s="32" t="s">
        <v>48</v>
      </c>
      <c r="N6" s="32" t="s">
        <v>305</v>
      </c>
      <c r="O6" s="32" t="s">
        <v>123</v>
      </c>
      <c r="P6" s="32" t="s">
        <v>314</v>
      </c>
      <c r="Q6" s="32" t="s">
        <v>71</v>
      </c>
      <c r="R6" s="32" t="s">
        <v>315</v>
      </c>
      <c r="S6" s="32" t="s">
        <v>153</v>
      </c>
      <c r="T6" s="32" t="s">
        <v>177</v>
      </c>
      <c r="U6" s="32" t="s">
        <v>92</v>
      </c>
      <c r="V6" s="32" t="s">
        <v>316</v>
      </c>
      <c r="W6" s="32" t="s">
        <v>89</v>
      </c>
      <c r="X6" s="32" t="s">
        <v>168</v>
      </c>
      <c r="Y6" s="32" t="s">
        <v>93</v>
      </c>
      <c r="Z6" s="32" t="s">
        <v>170</v>
      </c>
      <c r="AA6" s="32" t="s">
        <v>55</v>
      </c>
      <c r="AB6" s="32" t="s">
        <v>88</v>
      </c>
      <c r="AC6" s="32" t="s">
        <v>68</v>
      </c>
      <c r="AD6" s="32" t="s">
        <v>168</v>
      </c>
      <c r="AE6" s="32" t="s">
        <v>317</v>
      </c>
      <c r="AF6" s="32" t="s">
        <v>68</v>
      </c>
      <c r="AG6" s="32" t="s">
        <v>164</v>
      </c>
      <c r="AH6" s="32" t="s">
        <v>90</v>
      </c>
    </row>
    <row r="7" spans="1:36" ht="20.100000000000001" customHeight="1" x14ac:dyDescent="0.25">
      <c r="A7" s="33" t="s">
        <v>49</v>
      </c>
      <c r="B7" s="34" t="s">
        <v>318</v>
      </c>
      <c r="C7" s="34" t="s">
        <v>319</v>
      </c>
      <c r="D7" s="34" t="s">
        <v>320</v>
      </c>
      <c r="E7" s="34" t="s">
        <v>321</v>
      </c>
      <c r="F7" s="34" t="s">
        <v>259</v>
      </c>
      <c r="G7" s="34" t="s">
        <v>285</v>
      </c>
      <c r="H7" s="34" t="s">
        <v>285</v>
      </c>
      <c r="I7" s="34" t="s">
        <v>284</v>
      </c>
      <c r="J7" s="34" t="s">
        <v>144</v>
      </c>
      <c r="K7" s="34" t="s">
        <v>293</v>
      </c>
      <c r="L7" s="34" t="s">
        <v>27</v>
      </c>
      <c r="M7" s="34" t="s">
        <v>322</v>
      </c>
      <c r="N7" s="34" t="s">
        <v>269</v>
      </c>
      <c r="O7" s="34" t="s">
        <v>161</v>
      </c>
      <c r="P7" s="34" t="s">
        <v>152</v>
      </c>
      <c r="Q7" s="34" t="s">
        <v>87</v>
      </c>
      <c r="R7" s="34" t="s">
        <v>323</v>
      </c>
      <c r="S7" s="34" t="s">
        <v>93</v>
      </c>
      <c r="T7" s="34" t="s">
        <v>268</v>
      </c>
      <c r="U7" s="34" t="s">
        <v>92</v>
      </c>
      <c r="V7" s="34" t="s">
        <v>225</v>
      </c>
      <c r="W7" s="34" t="s">
        <v>91</v>
      </c>
      <c r="X7" s="34" t="s">
        <v>39</v>
      </c>
      <c r="Y7" s="34" t="s">
        <v>131</v>
      </c>
      <c r="Z7" s="34" t="s">
        <v>154</v>
      </c>
      <c r="AA7" s="34" t="s">
        <v>324</v>
      </c>
      <c r="AB7" s="34" t="s">
        <v>88</v>
      </c>
      <c r="AC7" s="34" t="s">
        <v>156</v>
      </c>
      <c r="AD7" s="34" t="s">
        <v>40</v>
      </c>
      <c r="AE7" s="34" t="s">
        <v>206</v>
      </c>
      <c r="AF7" s="34" t="s">
        <v>37</v>
      </c>
      <c r="AG7" s="34" t="s">
        <v>38</v>
      </c>
      <c r="AH7" s="34" t="s">
        <v>93</v>
      </c>
    </row>
    <row r="8" spans="1:36" ht="39.950000000000003" customHeight="1" x14ac:dyDescent="0.25">
      <c r="A8" s="39" t="s">
        <v>339</v>
      </c>
      <c r="B8" s="32" t="s">
        <v>340</v>
      </c>
      <c r="C8" s="32" t="s">
        <v>69</v>
      </c>
      <c r="D8" s="32" t="s">
        <v>126</v>
      </c>
      <c r="E8" s="32" t="s">
        <v>86</v>
      </c>
      <c r="F8" s="32" t="s">
        <v>154</v>
      </c>
      <c r="G8" s="32" t="s">
        <v>95</v>
      </c>
      <c r="H8" s="32" t="s">
        <v>131</v>
      </c>
      <c r="I8" s="32" t="s">
        <v>168</v>
      </c>
      <c r="J8" s="32" t="s">
        <v>122</v>
      </c>
      <c r="K8" s="32" t="s">
        <v>151</v>
      </c>
      <c r="L8" s="32" t="s">
        <v>40</v>
      </c>
      <c r="M8" s="32" t="s">
        <v>70</v>
      </c>
      <c r="N8" s="32" t="s">
        <v>82</v>
      </c>
      <c r="O8" s="32" t="s">
        <v>154</v>
      </c>
      <c r="P8" s="32" t="s">
        <v>164</v>
      </c>
      <c r="Q8" s="32" t="s">
        <v>153</v>
      </c>
      <c r="R8" s="32" t="s">
        <v>119</v>
      </c>
      <c r="S8" s="32" t="s">
        <v>89</v>
      </c>
      <c r="T8" s="32" t="s">
        <v>155</v>
      </c>
      <c r="U8" s="32" t="s">
        <v>91</v>
      </c>
      <c r="V8" s="32" t="s">
        <v>90</v>
      </c>
      <c r="W8" s="32" t="s">
        <v>91</v>
      </c>
      <c r="X8" s="32" t="s">
        <v>91</v>
      </c>
      <c r="Y8" s="32" t="s">
        <v>91</v>
      </c>
      <c r="Z8" s="32" t="s">
        <v>89</v>
      </c>
      <c r="AA8" s="32" t="s">
        <v>182</v>
      </c>
      <c r="AB8" s="32" t="s">
        <v>91</v>
      </c>
      <c r="AC8" s="32" t="s">
        <v>89</v>
      </c>
      <c r="AD8" s="32" t="s">
        <v>91</v>
      </c>
      <c r="AE8" s="32" t="s">
        <v>255</v>
      </c>
      <c r="AF8" s="32" t="s">
        <v>155</v>
      </c>
      <c r="AG8" s="32" t="s">
        <v>89</v>
      </c>
      <c r="AH8" s="32" t="s">
        <v>91</v>
      </c>
    </row>
    <row r="9" spans="1:36" ht="39.950000000000003" customHeight="1" x14ac:dyDescent="0.25">
      <c r="A9" s="48" t="s">
        <v>341</v>
      </c>
      <c r="B9" s="43" t="s">
        <v>106</v>
      </c>
      <c r="C9" s="43" t="s">
        <v>99</v>
      </c>
      <c r="D9" s="43" t="s">
        <v>106</v>
      </c>
      <c r="E9" s="43" t="s">
        <v>159</v>
      </c>
      <c r="F9" s="43" t="s">
        <v>106</v>
      </c>
      <c r="G9" s="43" t="s">
        <v>106</v>
      </c>
      <c r="H9" s="43" t="s">
        <v>112</v>
      </c>
      <c r="I9" s="43" t="s">
        <v>134</v>
      </c>
      <c r="J9" s="43" t="s">
        <v>136</v>
      </c>
      <c r="K9" s="43" t="s">
        <v>98</v>
      </c>
      <c r="L9" s="43" t="s">
        <v>143</v>
      </c>
      <c r="M9" s="43" t="s">
        <v>137</v>
      </c>
      <c r="N9" s="43" t="s">
        <v>136</v>
      </c>
      <c r="O9" s="43" t="s">
        <v>99</v>
      </c>
      <c r="P9" s="43" t="s">
        <v>106</v>
      </c>
      <c r="Q9" s="43" t="s">
        <v>137</v>
      </c>
      <c r="R9" s="43" t="s">
        <v>266</v>
      </c>
      <c r="S9" s="43" t="s">
        <v>140</v>
      </c>
      <c r="T9" s="43" t="s">
        <v>112</v>
      </c>
      <c r="U9" s="43" t="s">
        <v>110</v>
      </c>
      <c r="V9" s="43" t="s">
        <v>111</v>
      </c>
      <c r="W9" s="43" t="s">
        <v>110</v>
      </c>
      <c r="X9" s="43" t="s">
        <v>110</v>
      </c>
      <c r="Y9" s="43" t="s">
        <v>110</v>
      </c>
      <c r="Z9" s="43" t="s">
        <v>114</v>
      </c>
      <c r="AA9" s="43" t="s">
        <v>106</v>
      </c>
      <c r="AB9" s="43" t="s">
        <v>110</v>
      </c>
      <c r="AC9" s="43" t="s">
        <v>103</v>
      </c>
      <c r="AD9" s="43" t="s">
        <v>110</v>
      </c>
      <c r="AE9" s="43" t="s">
        <v>99</v>
      </c>
      <c r="AF9" s="43" t="s">
        <v>290</v>
      </c>
      <c r="AG9" s="43" t="s">
        <v>117</v>
      </c>
      <c r="AH9" s="43" t="s">
        <v>110</v>
      </c>
    </row>
    <row r="10" spans="1:36" ht="39.950000000000003" customHeight="1" x14ac:dyDescent="0.25">
      <c r="A10" s="39" t="s">
        <v>342</v>
      </c>
      <c r="B10" s="32" t="s">
        <v>252</v>
      </c>
      <c r="C10" s="32" t="s">
        <v>170</v>
      </c>
      <c r="D10" s="32" t="s">
        <v>80</v>
      </c>
      <c r="E10" s="32" t="s">
        <v>37</v>
      </c>
      <c r="F10" s="32" t="s">
        <v>92</v>
      </c>
      <c r="G10" s="32" t="s">
        <v>154</v>
      </c>
      <c r="H10" s="32" t="s">
        <v>70</v>
      </c>
      <c r="I10" s="32" t="s">
        <v>125</v>
      </c>
      <c r="J10" s="32" t="s">
        <v>175</v>
      </c>
      <c r="K10" s="32" t="s">
        <v>168</v>
      </c>
      <c r="L10" s="32" t="s">
        <v>164</v>
      </c>
      <c r="M10" s="32" t="s">
        <v>168</v>
      </c>
      <c r="N10" s="32" t="s">
        <v>148</v>
      </c>
      <c r="O10" s="32" t="s">
        <v>156</v>
      </c>
      <c r="P10" s="32" t="s">
        <v>155</v>
      </c>
      <c r="Q10" s="32" t="s">
        <v>156</v>
      </c>
      <c r="R10" s="32" t="s">
        <v>83</v>
      </c>
      <c r="S10" s="32" t="s">
        <v>91</v>
      </c>
      <c r="T10" s="32" t="s">
        <v>125</v>
      </c>
      <c r="U10" s="32" t="s">
        <v>89</v>
      </c>
      <c r="V10" s="32" t="s">
        <v>90</v>
      </c>
      <c r="W10" s="32" t="s">
        <v>91</v>
      </c>
      <c r="X10" s="32" t="s">
        <v>89</v>
      </c>
      <c r="Y10" s="32" t="s">
        <v>88</v>
      </c>
      <c r="Z10" s="32" t="s">
        <v>88</v>
      </c>
      <c r="AA10" s="32" t="s">
        <v>165</v>
      </c>
      <c r="AB10" s="32" t="s">
        <v>89</v>
      </c>
      <c r="AC10" s="32" t="s">
        <v>89</v>
      </c>
      <c r="AD10" s="32" t="s">
        <v>92</v>
      </c>
      <c r="AE10" s="32" t="s">
        <v>36</v>
      </c>
      <c r="AF10" s="32" t="s">
        <v>90</v>
      </c>
      <c r="AG10" s="32" t="s">
        <v>88</v>
      </c>
      <c r="AH10" s="32" t="s">
        <v>89</v>
      </c>
    </row>
    <row r="11" spans="1:36" ht="39.950000000000003" customHeight="1" x14ac:dyDescent="0.25">
      <c r="A11" s="48" t="s">
        <v>343</v>
      </c>
      <c r="B11" s="43" t="s">
        <v>103</v>
      </c>
      <c r="C11" s="43" t="s">
        <v>133</v>
      </c>
      <c r="D11" s="43" t="s">
        <v>137</v>
      </c>
      <c r="E11" s="43" t="s">
        <v>137</v>
      </c>
      <c r="F11" s="43" t="s">
        <v>111</v>
      </c>
      <c r="G11" s="43" t="s">
        <v>103</v>
      </c>
      <c r="H11" s="43" t="s">
        <v>134</v>
      </c>
      <c r="I11" s="43" t="s">
        <v>97</v>
      </c>
      <c r="J11" s="43" t="s">
        <v>135</v>
      </c>
      <c r="K11" s="43" t="s">
        <v>112</v>
      </c>
      <c r="L11" s="43" t="s">
        <v>136</v>
      </c>
      <c r="M11" s="43" t="s">
        <v>99</v>
      </c>
      <c r="N11" s="43" t="s">
        <v>99</v>
      </c>
      <c r="O11" s="43" t="s">
        <v>103</v>
      </c>
      <c r="P11" s="43" t="s">
        <v>114</v>
      </c>
      <c r="Q11" s="43" t="s">
        <v>97</v>
      </c>
      <c r="R11" s="43" t="s">
        <v>135</v>
      </c>
      <c r="S11" s="43" t="s">
        <v>143</v>
      </c>
      <c r="T11" s="43" t="s">
        <v>135</v>
      </c>
      <c r="U11" s="43" t="s">
        <v>116</v>
      </c>
      <c r="V11" s="43" t="s">
        <v>114</v>
      </c>
      <c r="W11" s="43" t="s">
        <v>110</v>
      </c>
      <c r="X11" s="43" t="s">
        <v>109</v>
      </c>
      <c r="Y11" s="43" t="s">
        <v>138</v>
      </c>
      <c r="Z11" s="43" t="s">
        <v>102</v>
      </c>
      <c r="AA11" s="43" t="s">
        <v>103</v>
      </c>
      <c r="AB11" s="43" t="s">
        <v>344</v>
      </c>
      <c r="AC11" s="43" t="s">
        <v>102</v>
      </c>
      <c r="AD11" s="43" t="s">
        <v>142</v>
      </c>
      <c r="AE11" s="43" t="s">
        <v>103</v>
      </c>
      <c r="AF11" s="43" t="s">
        <v>245</v>
      </c>
      <c r="AG11" s="43" t="s">
        <v>103</v>
      </c>
      <c r="AH11" s="43" t="s">
        <v>137</v>
      </c>
    </row>
    <row r="12" spans="1:36" ht="39.950000000000003" customHeight="1" x14ac:dyDescent="0.25">
      <c r="A12" s="39" t="s">
        <v>325</v>
      </c>
      <c r="B12" s="32" t="s">
        <v>207</v>
      </c>
      <c r="C12" s="32" t="s">
        <v>27</v>
      </c>
      <c r="D12" s="32" t="s">
        <v>208</v>
      </c>
      <c r="E12" s="32" t="s">
        <v>126</v>
      </c>
      <c r="F12" s="32" t="s">
        <v>73</v>
      </c>
      <c r="G12" s="32" t="s">
        <v>36</v>
      </c>
      <c r="H12" s="32" t="s">
        <v>75</v>
      </c>
      <c r="I12" s="32" t="s">
        <v>252</v>
      </c>
      <c r="J12" s="32" t="s">
        <v>326</v>
      </c>
      <c r="K12" s="32" t="s">
        <v>223</v>
      </c>
      <c r="L12" s="32" t="s">
        <v>327</v>
      </c>
      <c r="M12" s="32" t="s">
        <v>73</v>
      </c>
      <c r="N12" s="32" t="s">
        <v>328</v>
      </c>
      <c r="O12" s="32" t="s">
        <v>87</v>
      </c>
      <c r="P12" s="32" t="s">
        <v>326</v>
      </c>
      <c r="Q12" s="32" t="s">
        <v>67</v>
      </c>
      <c r="R12" s="32" t="s">
        <v>225</v>
      </c>
      <c r="S12" s="32" t="s">
        <v>88</v>
      </c>
      <c r="T12" s="32" t="s">
        <v>329</v>
      </c>
      <c r="U12" s="32" t="s">
        <v>89</v>
      </c>
      <c r="V12" s="32" t="s">
        <v>312</v>
      </c>
      <c r="W12" s="32" t="s">
        <v>91</v>
      </c>
      <c r="X12" s="32" t="s">
        <v>38</v>
      </c>
      <c r="Y12" s="32" t="s">
        <v>93</v>
      </c>
      <c r="Z12" s="32" t="s">
        <v>156</v>
      </c>
      <c r="AA12" s="32" t="s">
        <v>330</v>
      </c>
      <c r="AB12" s="32" t="s">
        <v>91</v>
      </c>
      <c r="AC12" s="32" t="s">
        <v>131</v>
      </c>
      <c r="AD12" s="32" t="s">
        <v>131</v>
      </c>
      <c r="AE12" s="32" t="s">
        <v>331</v>
      </c>
      <c r="AF12" s="32" t="s">
        <v>92</v>
      </c>
      <c r="AG12" s="32" t="s">
        <v>70</v>
      </c>
      <c r="AH12" s="32" t="s">
        <v>92</v>
      </c>
    </row>
    <row r="13" spans="1:36" ht="39.950000000000003" customHeight="1" x14ac:dyDescent="0.25">
      <c r="A13" s="48" t="s">
        <v>332</v>
      </c>
      <c r="B13" s="43" t="s">
        <v>246</v>
      </c>
      <c r="C13" s="43" t="s">
        <v>246</v>
      </c>
      <c r="D13" s="43" t="s">
        <v>246</v>
      </c>
      <c r="E13" s="43" t="s">
        <v>265</v>
      </c>
      <c r="F13" s="43" t="s">
        <v>191</v>
      </c>
      <c r="G13" s="43" t="s">
        <v>333</v>
      </c>
      <c r="H13" s="43" t="s">
        <v>188</v>
      </c>
      <c r="I13" s="43" t="s">
        <v>248</v>
      </c>
      <c r="J13" s="43" t="s">
        <v>264</v>
      </c>
      <c r="K13" s="43" t="s">
        <v>308</v>
      </c>
      <c r="L13" s="43" t="s">
        <v>248</v>
      </c>
      <c r="M13" s="43" t="s">
        <v>248</v>
      </c>
      <c r="N13" s="43" t="s">
        <v>184</v>
      </c>
      <c r="O13" s="43" t="s">
        <v>247</v>
      </c>
      <c r="P13" s="43" t="s">
        <v>334</v>
      </c>
      <c r="Q13" s="43" t="s">
        <v>248</v>
      </c>
      <c r="R13" s="43" t="s">
        <v>309</v>
      </c>
      <c r="S13" s="43" t="s">
        <v>194</v>
      </c>
      <c r="T13" s="43" t="s">
        <v>308</v>
      </c>
      <c r="U13" s="43" t="s">
        <v>261</v>
      </c>
      <c r="V13" s="43" t="s">
        <v>335</v>
      </c>
      <c r="W13" s="43" t="s">
        <v>336</v>
      </c>
      <c r="X13" s="43" t="s">
        <v>180</v>
      </c>
      <c r="Y13" s="43" t="s">
        <v>308</v>
      </c>
      <c r="Z13" s="43" t="s">
        <v>239</v>
      </c>
      <c r="AA13" s="43" t="s">
        <v>246</v>
      </c>
      <c r="AB13" s="43" t="s">
        <v>110</v>
      </c>
      <c r="AC13" s="43" t="s">
        <v>337</v>
      </c>
      <c r="AD13" s="43" t="s">
        <v>337</v>
      </c>
      <c r="AE13" s="43" t="s">
        <v>337</v>
      </c>
      <c r="AF13" s="43" t="s">
        <v>97</v>
      </c>
      <c r="AG13" s="43" t="s">
        <v>173</v>
      </c>
      <c r="AH13" s="43" t="s">
        <v>338</v>
      </c>
    </row>
    <row r="14" spans="1:36" ht="20.100000000000001" customHeight="1" x14ac:dyDescent="0.25">
      <c r="A14" s="31" t="s">
        <v>271</v>
      </c>
      <c r="B14" s="32" t="s">
        <v>95</v>
      </c>
      <c r="C14" s="32" t="s">
        <v>70</v>
      </c>
      <c r="D14" s="32" t="s">
        <v>90</v>
      </c>
      <c r="E14" s="32" t="s">
        <v>93</v>
      </c>
      <c r="F14" s="32" t="s">
        <v>88</v>
      </c>
      <c r="G14" s="32" t="s">
        <v>89</v>
      </c>
      <c r="H14" s="32" t="s">
        <v>93</v>
      </c>
      <c r="I14" s="32" t="s">
        <v>90</v>
      </c>
      <c r="J14" s="32" t="s">
        <v>153</v>
      </c>
      <c r="K14" s="32" t="s">
        <v>89</v>
      </c>
      <c r="L14" s="32" t="s">
        <v>155</v>
      </c>
      <c r="M14" s="32" t="s">
        <v>92</v>
      </c>
      <c r="N14" s="32" t="s">
        <v>155</v>
      </c>
      <c r="O14" s="32" t="s">
        <v>89</v>
      </c>
      <c r="P14" s="32" t="s">
        <v>92</v>
      </c>
      <c r="Q14" s="32" t="s">
        <v>89</v>
      </c>
      <c r="R14" s="32" t="s">
        <v>93</v>
      </c>
      <c r="S14" s="32" t="s">
        <v>89</v>
      </c>
      <c r="T14" s="32" t="s">
        <v>155</v>
      </c>
      <c r="U14" s="32" t="s">
        <v>89</v>
      </c>
      <c r="V14" s="32" t="s">
        <v>91</v>
      </c>
      <c r="W14" s="32" t="s">
        <v>91</v>
      </c>
      <c r="X14" s="32" t="s">
        <v>92</v>
      </c>
      <c r="Y14" s="32" t="s">
        <v>91</v>
      </c>
      <c r="Z14" s="32" t="s">
        <v>91</v>
      </c>
      <c r="AA14" s="32" t="s">
        <v>68</v>
      </c>
      <c r="AB14" s="32" t="s">
        <v>89</v>
      </c>
      <c r="AC14" s="32" t="s">
        <v>89</v>
      </c>
      <c r="AD14" s="32" t="s">
        <v>89</v>
      </c>
      <c r="AE14" s="32" t="s">
        <v>38</v>
      </c>
      <c r="AF14" s="32" t="s">
        <v>89</v>
      </c>
      <c r="AG14" s="32" t="s">
        <v>89</v>
      </c>
      <c r="AH14" s="32" t="s">
        <v>91</v>
      </c>
    </row>
    <row r="15" spans="1:36" ht="20.100000000000001" customHeight="1" x14ac:dyDescent="0.25">
      <c r="A15" s="47" t="s">
        <v>272</v>
      </c>
      <c r="B15" s="44" t="s">
        <v>117</v>
      </c>
      <c r="C15" s="44">
        <v>7.0000000000000007E-2</v>
      </c>
      <c r="D15" s="44" t="s">
        <v>115</v>
      </c>
      <c r="E15" s="44">
        <v>0.03</v>
      </c>
      <c r="F15" s="44" t="s">
        <v>141</v>
      </c>
      <c r="G15" s="44" t="s">
        <v>108</v>
      </c>
      <c r="H15" s="44">
        <v>0.05</v>
      </c>
      <c r="I15" s="44" t="s">
        <v>111</v>
      </c>
      <c r="J15" s="44">
        <v>0.05</v>
      </c>
      <c r="K15" s="44">
        <v>0.02</v>
      </c>
      <c r="L15" s="44">
        <v>0.08</v>
      </c>
      <c r="M15" s="44" t="s">
        <v>117</v>
      </c>
      <c r="N15" s="44" t="s">
        <v>114</v>
      </c>
      <c r="O15" s="44" t="s">
        <v>108</v>
      </c>
      <c r="P15" s="44" t="s">
        <v>141</v>
      </c>
      <c r="Q15" s="44">
        <v>0.02</v>
      </c>
      <c r="R15" s="44" t="s">
        <v>115</v>
      </c>
      <c r="S15" s="44" t="s">
        <v>102</v>
      </c>
      <c r="T15" s="44" t="s">
        <v>112</v>
      </c>
      <c r="U15" s="44">
        <v>0.28000000000000003</v>
      </c>
      <c r="V15" s="44" t="s">
        <v>110</v>
      </c>
      <c r="W15" s="44" t="s">
        <v>110</v>
      </c>
      <c r="X15" s="44" t="s">
        <v>103</v>
      </c>
      <c r="Y15" s="44" t="s">
        <v>110</v>
      </c>
      <c r="Z15" s="44" t="s">
        <v>110</v>
      </c>
      <c r="AA15" s="44">
        <v>0.04</v>
      </c>
      <c r="AB15" s="44" t="s">
        <v>194</v>
      </c>
      <c r="AC15" s="44" t="s">
        <v>114</v>
      </c>
      <c r="AD15" s="44" t="s">
        <v>114</v>
      </c>
      <c r="AE15" s="44">
        <v>0.03</v>
      </c>
      <c r="AF15" s="44" t="s">
        <v>141</v>
      </c>
      <c r="AG15" s="44">
        <v>0.05</v>
      </c>
      <c r="AH15" s="44" t="s">
        <v>110</v>
      </c>
    </row>
    <row r="16" spans="1:36" x14ac:dyDescent="0.25">
      <c r="B16" s="1">
        <f>((B9)+(B11)+(B13)+(B15))</f>
        <v>1</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sheetData>
  <sheetProtection algorithmName="SHA-512" hashValue="psozDKG5ubOl2Yl+epoYY0O+NqtfWFGPXXIU9GrSkilR+OkIHzui8ecHNnMmUt3DvXZhFqR5bxSjMrcIR3ba5g==" saltValue="5G/4oD1TNH7XbF0IsfmbPQ==" spinCount="100000" sheet="1" objects="1" scenarios="1"/>
  <mergeCells count="9">
    <mergeCell ref="AE4:AH4"/>
    <mergeCell ref="R4:Z4"/>
    <mergeCell ref="B2:F2"/>
    <mergeCell ref="A3:E3"/>
    <mergeCell ref="C4:D4"/>
    <mergeCell ref="E4:I4"/>
    <mergeCell ref="J4:L4"/>
    <mergeCell ref="M4:Q4"/>
    <mergeCell ref="AA4:AD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J16"/>
  <sheetViews>
    <sheetView showGridLines="0" workbookViewId="0"/>
  </sheetViews>
  <sheetFormatPr defaultColWidth="10.85546875" defaultRowHeight="15" x14ac:dyDescent="0.25"/>
  <cols>
    <col min="1" max="1" width="116.7109375" customWidth="1"/>
    <col min="2" max="34" width="20.7109375" customWidth="1"/>
  </cols>
  <sheetData>
    <row r="1" spans="1:36" ht="21" x14ac:dyDescent="0.35">
      <c r="A1" s="19" t="str">
        <f>HYPERLINK("#Contents!A1","Return to Contents")</f>
        <v>Return to Contents</v>
      </c>
    </row>
    <row r="2" spans="1:36" ht="64.900000000000006" customHeight="1" x14ac:dyDescent="0.35">
      <c r="B2" s="96" t="s">
        <v>481</v>
      </c>
      <c r="C2" s="96"/>
      <c r="D2" s="96"/>
      <c r="E2" s="96"/>
      <c r="F2" s="96"/>
      <c r="G2" s="20"/>
      <c r="H2" s="20"/>
      <c r="I2" s="20"/>
      <c r="J2" s="20"/>
      <c r="K2" s="20"/>
      <c r="L2" s="20"/>
      <c r="M2" s="20"/>
      <c r="N2" s="20"/>
      <c r="O2" s="20"/>
      <c r="P2" s="20"/>
      <c r="Q2" s="20"/>
      <c r="R2" s="21"/>
      <c r="S2" s="21"/>
    </row>
    <row r="3" spans="1:36" ht="150" customHeight="1" x14ac:dyDescent="0.35">
      <c r="A3" s="95" t="s">
        <v>484</v>
      </c>
      <c r="B3" s="95"/>
      <c r="C3" s="95"/>
      <c r="D3" s="95"/>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6"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1"/>
      <c r="AA4" s="92" t="s">
        <v>453</v>
      </c>
      <c r="AB4" s="93"/>
      <c r="AC4" s="93"/>
      <c r="AD4" s="94"/>
      <c r="AE4" s="92" t="s">
        <v>454</v>
      </c>
      <c r="AF4" s="93"/>
      <c r="AG4" s="93"/>
      <c r="AH4" s="94"/>
    </row>
    <row r="5" spans="1:36" ht="84.75"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8" t="s">
        <v>2</v>
      </c>
      <c r="S5" s="28" t="s">
        <v>3</v>
      </c>
      <c r="T5" s="28" t="s">
        <v>4</v>
      </c>
      <c r="U5" s="28" t="s">
        <v>5</v>
      </c>
      <c r="V5" s="28" t="s">
        <v>6</v>
      </c>
      <c r="W5" s="28" t="s">
        <v>7</v>
      </c>
      <c r="X5" s="28" t="s">
        <v>469</v>
      </c>
      <c r="Y5" s="28" t="s">
        <v>470</v>
      </c>
      <c r="Z5" s="27" t="s">
        <v>471</v>
      </c>
      <c r="AA5" s="28" t="s">
        <v>472</v>
      </c>
      <c r="AB5" s="28" t="s">
        <v>473</v>
      </c>
      <c r="AC5" s="28" t="s">
        <v>474</v>
      </c>
      <c r="AD5" s="28" t="s">
        <v>475</v>
      </c>
      <c r="AE5" s="26" t="s">
        <v>10</v>
      </c>
      <c r="AF5" s="30" t="s">
        <v>11</v>
      </c>
      <c r="AG5" s="30" t="s">
        <v>12</v>
      </c>
      <c r="AH5" s="27" t="s">
        <v>476</v>
      </c>
    </row>
    <row r="6" spans="1:36" ht="20.100000000000001" customHeight="1" x14ac:dyDescent="0.25">
      <c r="A6" s="31" t="s">
        <v>13</v>
      </c>
      <c r="B6" s="32" t="s">
        <v>345</v>
      </c>
      <c r="C6" s="32" t="s">
        <v>35</v>
      </c>
      <c r="D6" s="32" t="s">
        <v>30</v>
      </c>
      <c r="E6" s="32" t="s">
        <v>36</v>
      </c>
      <c r="F6" s="32" t="s">
        <v>123</v>
      </c>
      <c r="G6" s="32" t="s">
        <v>36</v>
      </c>
      <c r="H6" s="32" t="s">
        <v>45</v>
      </c>
      <c r="I6" s="32" t="s">
        <v>174</v>
      </c>
      <c r="J6" s="32" t="s">
        <v>128</v>
      </c>
      <c r="K6" s="32" t="s">
        <v>219</v>
      </c>
      <c r="L6" s="32" t="s">
        <v>321</v>
      </c>
      <c r="M6" s="32" t="s">
        <v>346</v>
      </c>
      <c r="N6" s="32" t="s">
        <v>128</v>
      </c>
      <c r="O6" s="32" t="s">
        <v>84</v>
      </c>
      <c r="P6" s="32" t="s">
        <v>295</v>
      </c>
      <c r="Q6" s="32" t="s">
        <v>86</v>
      </c>
      <c r="R6" s="32" t="s">
        <v>36</v>
      </c>
      <c r="S6" s="32" t="s">
        <v>153</v>
      </c>
      <c r="T6" s="32" t="s">
        <v>321</v>
      </c>
      <c r="U6" s="32" t="s">
        <v>88</v>
      </c>
      <c r="V6" s="32" t="s">
        <v>304</v>
      </c>
      <c r="W6" s="32" t="s">
        <v>89</v>
      </c>
      <c r="X6" s="32" t="s">
        <v>156</v>
      </c>
      <c r="Y6" s="32" t="s">
        <v>92</v>
      </c>
      <c r="Z6" s="32" t="s">
        <v>150</v>
      </c>
      <c r="AA6" s="32" t="s">
        <v>347</v>
      </c>
      <c r="AB6" s="32" t="s">
        <v>89</v>
      </c>
      <c r="AC6" s="32" t="s">
        <v>168</v>
      </c>
      <c r="AD6" s="32" t="s">
        <v>70</v>
      </c>
      <c r="AE6" s="32" t="s">
        <v>207</v>
      </c>
      <c r="AF6" s="32" t="s">
        <v>155</v>
      </c>
      <c r="AG6" s="32" t="s">
        <v>37</v>
      </c>
      <c r="AH6" s="32" t="s">
        <v>90</v>
      </c>
    </row>
    <row r="7" spans="1:36" ht="20.100000000000001" customHeight="1" x14ac:dyDescent="0.25">
      <c r="A7" s="33" t="s">
        <v>49</v>
      </c>
      <c r="B7" s="34" t="s">
        <v>348</v>
      </c>
      <c r="C7" s="34" t="s">
        <v>177</v>
      </c>
      <c r="D7" s="34" t="s">
        <v>319</v>
      </c>
      <c r="E7" s="34" t="s">
        <v>165</v>
      </c>
      <c r="F7" s="34" t="s">
        <v>127</v>
      </c>
      <c r="G7" s="34" t="s">
        <v>123</v>
      </c>
      <c r="H7" s="34" t="s">
        <v>214</v>
      </c>
      <c r="I7" s="34" t="s">
        <v>340</v>
      </c>
      <c r="J7" s="34" t="s">
        <v>145</v>
      </c>
      <c r="K7" s="34" t="s">
        <v>314</v>
      </c>
      <c r="L7" s="34" t="s">
        <v>326</v>
      </c>
      <c r="M7" s="34" t="s">
        <v>120</v>
      </c>
      <c r="N7" s="34" t="s">
        <v>210</v>
      </c>
      <c r="O7" s="34" t="s">
        <v>81</v>
      </c>
      <c r="P7" s="34" t="s">
        <v>182</v>
      </c>
      <c r="Q7" s="34" t="s">
        <v>122</v>
      </c>
      <c r="R7" s="34" t="s">
        <v>322</v>
      </c>
      <c r="S7" s="34" t="s">
        <v>92</v>
      </c>
      <c r="T7" s="34" t="s">
        <v>27</v>
      </c>
      <c r="U7" s="34" t="s">
        <v>88</v>
      </c>
      <c r="V7" s="34" t="s">
        <v>174</v>
      </c>
      <c r="W7" s="34" t="s">
        <v>91</v>
      </c>
      <c r="X7" s="34" t="s">
        <v>168</v>
      </c>
      <c r="Y7" s="34" t="s">
        <v>90</v>
      </c>
      <c r="Z7" s="34" t="s">
        <v>156</v>
      </c>
      <c r="AA7" s="34" t="s">
        <v>349</v>
      </c>
      <c r="AB7" s="34" t="s">
        <v>89</v>
      </c>
      <c r="AC7" s="34" t="s">
        <v>153</v>
      </c>
      <c r="AD7" s="34" t="s">
        <v>153</v>
      </c>
      <c r="AE7" s="34" t="s">
        <v>320</v>
      </c>
      <c r="AF7" s="34" t="s">
        <v>156</v>
      </c>
      <c r="AG7" s="34" t="s">
        <v>70</v>
      </c>
      <c r="AH7" s="34" t="s">
        <v>92</v>
      </c>
    </row>
    <row r="8" spans="1:36" ht="39.950000000000003" customHeight="1" x14ac:dyDescent="0.25">
      <c r="A8" s="39" t="s">
        <v>355</v>
      </c>
      <c r="B8" s="32" t="s">
        <v>225</v>
      </c>
      <c r="C8" s="32" t="s">
        <v>167</v>
      </c>
      <c r="D8" s="32" t="s">
        <v>75</v>
      </c>
      <c r="E8" s="32" t="s">
        <v>125</v>
      </c>
      <c r="F8" s="32" t="s">
        <v>154</v>
      </c>
      <c r="G8" s="32" t="s">
        <v>39</v>
      </c>
      <c r="H8" s="32" t="s">
        <v>38</v>
      </c>
      <c r="I8" s="32" t="s">
        <v>121</v>
      </c>
      <c r="J8" s="32" t="s">
        <v>167</v>
      </c>
      <c r="K8" s="32" t="s">
        <v>163</v>
      </c>
      <c r="L8" s="32" t="s">
        <v>167</v>
      </c>
      <c r="M8" s="32" t="s">
        <v>168</v>
      </c>
      <c r="N8" s="32" t="s">
        <v>120</v>
      </c>
      <c r="O8" s="32" t="s">
        <v>38</v>
      </c>
      <c r="P8" s="32" t="s">
        <v>37</v>
      </c>
      <c r="Q8" s="32" t="s">
        <v>153</v>
      </c>
      <c r="R8" s="32" t="s">
        <v>146</v>
      </c>
      <c r="S8" s="32" t="s">
        <v>89</v>
      </c>
      <c r="T8" s="32" t="s">
        <v>122</v>
      </c>
      <c r="U8" s="32" t="s">
        <v>91</v>
      </c>
      <c r="V8" s="32" t="s">
        <v>150</v>
      </c>
      <c r="W8" s="32" t="s">
        <v>91</v>
      </c>
      <c r="X8" s="32" t="s">
        <v>90</v>
      </c>
      <c r="Y8" s="32" t="s">
        <v>89</v>
      </c>
      <c r="Z8" s="32" t="s">
        <v>92</v>
      </c>
      <c r="AA8" s="32" t="s">
        <v>356</v>
      </c>
      <c r="AB8" s="32" t="s">
        <v>91</v>
      </c>
      <c r="AC8" s="32" t="s">
        <v>93</v>
      </c>
      <c r="AD8" s="32" t="s">
        <v>88</v>
      </c>
      <c r="AE8" s="32" t="s">
        <v>182</v>
      </c>
      <c r="AF8" s="32" t="s">
        <v>89</v>
      </c>
      <c r="AG8" s="32" t="s">
        <v>93</v>
      </c>
      <c r="AH8" s="32" t="s">
        <v>88</v>
      </c>
    </row>
    <row r="9" spans="1:36" ht="39.950000000000003" customHeight="1" x14ac:dyDescent="0.25">
      <c r="A9" s="48" t="s">
        <v>357</v>
      </c>
      <c r="B9" s="43" t="s">
        <v>138</v>
      </c>
      <c r="C9" s="43" t="s">
        <v>98</v>
      </c>
      <c r="D9" s="43" t="s">
        <v>299</v>
      </c>
      <c r="E9" s="43" t="s">
        <v>266</v>
      </c>
      <c r="F9" s="43" t="s">
        <v>300</v>
      </c>
      <c r="G9" s="43" t="s">
        <v>263</v>
      </c>
      <c r="H9" s="43" t="s">
        <v>104</v>
      </c>
      <c r="I9" s="43" t="s">
        <v>101</v>
      </c>
      <c r="J9" s="43" t="s">
        <v>101</v>
      </c>
      <c r="K9" s="43" t="s">
        <v>266</v>
      </c>
      <c r="L9" s="43" t="s">
        <v>142</v>
      </c>
      <c r="M9" s="43" t="s">
        <v>266</v>
      </c>
      <c r="N9" s="43" t="s">
        <v>116</v>
      </c>
      <c r="O9" s="43" t="s">
        <v>138</v>
      </c>
      <c r="P9" s="43" t="s">
        <v>136</v>
      </c>
      <c r="Q9" s="43" t="s">
        <v>136</v>
      </c>
      <c r="R9" s="43" t="s">
        <v>289</v>
      </c>
      <c r="S9" s="43" t="s">
        <v>140</v>
      </c>
      <c r="T9" s="43" t="s">
        <v>245</v>
      </c>
      <c r="U9" s="43" t="s">
        <v>110</v>
      </c>
      <c r="V9" s="43" t="s">
        <v>100</v>
      </c>
      <c r="W9" s="43" t="s">
        <v>336</v>
      </c>
      <c r="X9" s="43" t="s">
        <v>237</v>
      </c>
      <c r="Y9" s="43" t="s">
        <v>106</v>
      </c>
      <c r="Z9" s="43" t="s">
        <v>159</v>
      </c>
      <c r="AA9" s="43" t="s">
        <v>262</v>
      </c>
      <c r="AB9" s="43" t="s">
        <v>110</v>
      </c>
      <c r="AC9" s="43" t="s">
        <v>265</v>
      </c>
      <c r="AD9" s="43" t="s">
        <v>159</v>
      </c>
      <c r="AE9" s="43" t="s">
        <v>138</v>
      </c>
      <c r="AF9" s="43" t="s">
        <v>102</v>
      </c>
      <c r="AG9" s="43" t="s">
        <v>299</v>
      </c>
      <c r="AH9" s="43" t="s">
        <v>246</v>
      </c>
    </row>
    <row r="10" spans="1:36" ht="39.950000000000003" customHeight="1" x14ac:dyDescent="0.25">
      <c r="A10" s="39" t="s">
        <v>350</v>
      </c>
      <c r="B10" s="32" t="s">
        <v>178</v>
      </c>
      <c r="C10" s="32" t="s">
        <v>351</v>
      </c>
      <c r="D10" s="32" t="s">
        <v>283</v>
      </c>
      <c r="E10" s="32" t="s">
        <v>175</v>
      </c>
      <c r="F10" s="32" t="s">
        <v>154</v>
      </c>
      <c r="G10" s="32" t="s">
        <v>150</v>
      </c>
      <c r="H10" s="32" t="s">
        <v>67</v>
      </c>
      <c r="I10" s="32" t="s">
        <v>175</v>
      </c>
      <c r="J10" s="32" t="s">
        <v>83</v>
      </c>
      <c r="K10" s="32" t="s">
        <v>351</v>
      </c>
      <c r="L10" s="32" t="s">
        <v>83</v>
      </c>
      <c r="M10" s="32" t="s">
        <v>40</v>
      </c>
      <c r="N10" s="32" t="s">
        <v>167</v>
      </c>
      <c r="O10" s="32" t="s">
        <v>170</v>
      </c>
      <c r="P10" s="32" t="s">
        <v>84</v>
      </c>
      <c r="Q10" s="32" t="s">
        <v>38</v>
      </c>
      <c r="R10" s="32" t="s">
        <v>67</v>
      </c>
      <c r="S10" s="32" t="s">
        <v>89</v>
      </c>
      <c r="T10" s="32" t="s">
        <v>86</v>
      </c>
      <c r="U10" s="32" t="s">
        <v>89</v>
      </c>
      <c r="V10" s="32" t="s">
        <v>127</v>
      </c>
      <c r="W10" s="32" t="s">
        <v>91</v>
      </c>
      <c r="X10" s="32" t="s">
        <v>93</v>
      </c>
      <c r="Y10" s="32" t="s">
        <v>93</v>
      </c>
      <c r="Z10" s="32" t="s">
        <v>90</v>
      </c>
      <c r="AA10" s="32" t="s">
        <v>352</v>
      </c>
      <c r="AB10" s="32" t="s">
        <v>91</v>
      </c>
      <c r="AC10" s="32" t="s">
        <v>88</v>
      </c>
      <c r="AD10" s="32" t="s">
        <v>90</v>
      </c>
      <c r="AE10" s="32" t="s">
        <v>128</v>
      </c>
      <c r="AF10" s="32" t="s">
        <v>88</v>
      </c>
      <c r="AG10" s="32" t="s">
        <v>92</v>
      </c>
      <c r="AH10" s="32" t="s">
        <v>89</v>
      </c>
    </row>
    <row r="11" spans="1:36" ht="39.950000000000003" customHeight="1" x14ac:dyDescent="0.25">
      <c r="A11" s="48" t="s">
        <v>353</v>
      </c>
      <c r="B11" s="43" t="s">
        <v>263</v>
      </c>
      <c r="C11" s="43" t="s">
        <v>116</v>
      </c>
      <c r="D11" s="43" t="s">
        <v>299</v>
      </c>
      <c r="E11" s="43" t="s">
        <v>185</v>
      </c>
      <c r="F11" s="43" t="s">
        <v>300</v>
      </c>
      <c r="G11" s="43" t="s">
        <v>300</v>
      </c>
      <c r="H11" s="43" t="s">
        <v>194</v>
      </c>
      <c r="I11" s="43" t="s">
        <v>159</v>
      </c>
      <c r="J11" s="43" t="s">
        <v>140</v>
      </c>
      <c r="K11" s="43" t="s">
        <v>241</v>
      </c>
      <c r="L11" s="43" t="s">
        <v>299</v>
      </c>
      <c r="M11" s="43" t="s">
        <v>142</v>
      </c>
      <c r="N11" s="43" t="s">
        <v>142</v>
      </c>
      <c r="O11" s="43" t="s">
        <v>194</v>
      </c>
      <c r="P11" s="43" t="s">
        <v>234</v>
      </c>
      <c r="Q11" s="43" t="s">
        <v>290</v>
      </c>
      <c r="R11" s="43" t="s">
        <v>237</v>
      </c>
      <c r="S11" s="43" t="s">
        <v>140</v>
      </c>
      <c r="T11" s="43" t="s">
        <v>261</v>
      </c>
      <c r="U11" s="43" t="s">
        <v>233</v>
      </c>
      <c r="V11" s="43" t="s">
        <v>241</v>
      </c>
      <c r="W11" s="43" t="s">
        <v>110</v>
      </c>
      <c r="X11" s="43" t="s">
        <v>138</v>
      </c>
      <c r="Y11" s="43" t="s">
        <v>354</v>
      </c>
      <c r="Z11" s="43" t="s">
        <v>238</v>
      </c>
      <c r="AA11" s="43" t="s">
        <v>263</v>
      </c>
      <c r="AB11" s="43" t="s">
        <v>110</v>
      </c>
      <c r="AC11" s="43" t="s">
        <v>138</v>
      </c>
      <c r="AD11" s="43" t="s">
        <v>247</v>
      </c>
      <c r="AE11" s="43" t="s">
        <v>116</v>
      </c>
      <c r="AF11" s="43" t="s">
        <v>106</v>
      </c>
      <c r="AG11" s="43" t="s">
        <v>245</v>
      </c>
      <c r="AH11" s="43" t="s">
        <v>137</v>
      </c>
    </row>
    <row r="12" spans="1:36" ht="39.950000000000003" customHeight="1" x14ac:dyDescent="0.25">
      <c r="A12" s="39" t="s">
        <v>358</v>
      </c>
      <c r="B12" s="32" t="s">
        <v>214</v>
      </c>
      <c r="C12" s="32" t="s">
        <v>127</v>
      </c>
      <c r="D12" s="32" t="s">
        <v>83</v>
      </c>
      <c r="E12" s="32" t="s">
        <v>40</v>
      </c>
      <c r="F12" s="32" t="s">
        <v>153</v>
      </c>
      <c r="G12" s="32" t="s">
        <v>70</v>
      </c>
      <c r="H12" s="32" t="s">
        <v>125</v>
      </c>
      <c r="I12" s="32" t="s">
        <v>150</v>
      </c>
      <c r="J12" s="32" t="s">
        <v>167</v>
      </c>
      <c r="K12" s="32" t="s">
        <v>125</v>
      </c>
      <c r="L12" s="32" t="s">
        <v>125</v>
      </c>
      <c r="M12" s="32" t="s">
        <v>40</v>
      </c>
      <c r="N12" s="32" t="s">
        <v>121</v>
      </c>
      <c r="O12" s="32" t="s">
        <v>70</v>
      </c>
      <c r="P12" s="32" t="s">
        <v>150</v>
      </c>
      <c r="Q12" s="32" t="s">
        <v>93</v>
      </c>
      <c r="R12" s="32" t="s">
        <v>153</v>
      </c>
      <c r="S12" s="32" t="s">
        <v>89</v>
      </c>
      <c r="T12" s="32" t="s">
        <v>149</v>
      </c>
      <c r="U12" s="32" t="s">
        <v>89</v>
      </c>
      <c r="V12" s="32" t="s">
        <v>150</v>
      </c>
      <c r="W12" s="32" t="s">
        <v>91</v>
      </c>
      <c r="X12" s="32" t="s">
        <v>93</v>
      </c>
      <c r="Y12" s="32" t="s">
        <v>91</v>
      </c>
      <c r="Z12" s="32" t="s">
        <v>89</v>
      </c>
      <c r="AA12" s="32" t="s">
        <v>75</v>
      </c>
      <c r="AB12" s="32" t="s">
        <v>89</v>
      </c>
      <c r="AC12" s="32" t="s">
        <v>89</v>
      </c>
      <c r="AD12" s="32" t="s">
        <v>91</v>
      </c>
      <c r="AE12" s="32" t="s">
        <v>259</v>
      </c>
      <c r="AF12" s="32" t="s">
        <v>88</v>
      </c>
      <c r="AG12" s="32" t="s">
        <v>92</v>
      </c>
      <c r="AH12" s="32" t="s">
        <v>91</v>
      </c>
    </row>
    <row r="13" spans="1:36" ht="39.950000000000003" customHeight="1" x14ac:dyDescent="0.25">
      <c r="A13" s="48" t="s">
        <v>359</v>
      </c>
      <c r="B13" s="43" t="s">
        <v>100</v>
      </c>
      <c r="C13" s="43" t="s">
        <v>142</v>
      </c>
      <c r="D13" s="43" t="s">
        <v>106</v>
      </c>
      <c r="E13" s="43" t="s">
        <v>135</v>
      </c>
      <c r="F13" s="43" t="s">
        <v>98</v>
      </c>
      <c r="G13" s="43" t="s">
        <v>98</v>
      </c>
      <c r="H13" s="43" t="s">
        <v>262</v>
      </c>
      <c r="I13" s="43" t="s">
        <v>98</v>
      </c>
      <c r="J13" s="43" t="s">
        <v>101</v>
      </c>
      <c r="K13" s="43" t="s">
        <v>106</v>
      </c>
      <c r="L13" s="43" t="s">
        <v>100</v>
      </c>
      <c r="M13" s="43" t="s">
        <v>245</v>
      </c>
      <c r="N13" s="43" t="s">
        <v>104</v>
      </c>
      <c r="O13" s="43" t="s">
        <v>100</v>
      </c>
      <c r="P13" s="43" t="s">
        <v>98</v>
      </c>
      <c r="Q13" s="43" t="s">
        <v>103</v>
      </c>
      <c r="R13" s="43" t="s">
        <v>139</v>
      </c>
      <c r="S13" s="43" t="s">
        <v>100</v>
      </c>
      <c r="T13" s="43" t="s">
        <v>138</v>
      </c>
      <c r="U13" s="43" t="s">
        <v>234</v>
      </c>
      <c r="V13" s="43" t="s">
        <v>104</v>
      </c>
      <c r="W13" s="43" t="s">
        <v>110</v>
      </c>
      <c r="X13" s="43" t="s">
        <v>262</v>
      </c>
      <c r="Y13" s="43" t="s">
        <v>110</v>
      </c>
      <c r="Z13" s="43" t="s">
        <v>105</v>
      </c>
      <c r="AA13" s="43" t="s">
        <v>104</v>
      </c>
      <c r="AB13" s="43" t="s">
        <v>336</v>
      </c>
      <c r="AC13" s="43" t="s">
        <v>135</v>
      </c>
      <c r="AD13" s="43" t="s">
        <v>110</v>
      </c>
      <c r="AE13" s="43" t="s">
        <v>100</v>
      </c>
      <c r="AF13" s="43" t="s">
        <v>97</v>
      </c>
      <c r="AG13" s="43" t="s">
        <v>158</v>
      </c>
      <c r="AH13" s="43" t="s">
        <v>105</v>
      </c>
    </row>
    <row r="14" spans="1:36" ht="20.100000000000001" customHeight="1" x14ac:dyDescent="0.25">
      <c r="A14" s="31" t="s">
        <v>271</v>
      </c>
      <c r="B14" s="32" t="s">
        <v>164</v>
      </c>
      <c r="C14" s="32" t="s">
        <v>40</v>
      </c>
      <c r="D14" s="32" t="s">
        <v>154</v>
      </c>
      <c r="E14" s="32" t="s">
        <v>88</v>
      </c>
      <c r="F14" s="32" t="s">
        <v>88</v>
      </c>
      <c r="G14" s="32" t="s">
        <v>88</v>
      </c>
      <c r="H14" s="32" t="s">
        <v>88</v>
      </c>
      <c r="I14" s="32" t="s">
        <v>38</v>
      </c>
      <c r="J14" s="32" t="s">
        <v>70</v>
      </c>
      <c r="K14" s="32" t="s">
        <v>92</v>
      </c>
      <c r="L14" s="32" t="s">
        <v>156</v>
      </c>
      <c r="M14" s="32" t="s">
        <v>92</v>
      </c>
      <c r="N14" s="32" t="s">
        <v>131</v>
      </c>
      <c r="O14" s="32" t="s">
        <v>88</v>
      </c>
      <c r="P14" s="32" t="s">
        <v>153</v>
      </c>
      <c r="Q14" s="32" t="s">
        <v>90</v>
      </c>
      <c r="R14" s="32" t="s">
        <v>153</v>
      </c>
      <c r="S14" s="32" t="s">
        <v>91</v>
      </c>
      <c r="T14" s="32" t="s">
        <v>156</v>
      </c>
      <c r="U14" s="32" t="s">
        <v>91</v>
      </c>
      <c r="V14" s="32" t="s">
        <v>153</v>
      </c>
      <c r="W14" s="32" t="s">
        <v>91</v>
      </c>
      <c r="X14" s="32" t="s">
        <v>91</v>
      </c>
      <c r="Y14" s="32" t="s">
        <v>91</v>
      </c>
      <c r="Z14" s="32" t="s">
        <v>91</v>
      </c>
      <c r="AA14" s="32" t="s">
        <v>121</v>
      </c>
      <c r="AB14" s="32" t="s">
        <v>91</v>
      </c>
      <c r="AC14" s="32" t="s">
        <v>91</v>
      </c>
      <c r="AD14" s="32" t="s">
        <v>91</v>
      </c>
      <c r="AE14" s="32" t="s">
        <v>150</v>
      </c>
      <c r="AF14" s="32" t="s">
        <v>93</v>
      </c>
      <c r="AG14" s="32" t="s">
        <v>89</v>
      </c>
      <c r="AH14" s="32" t="s">
        <v>91</v>
      </c>
    </row>
    <row r="15" spans="1:36" ht="20.100000000000001" customHeight="1" x14ac:dyDescent="0.25">
      <c r="A15" s="47" t="s">
        <v>272</v>
      </c>
      <c r="B15" s="44" t="s">
        <v>109</v>
      </c>
      <c r="C15" s="44" t="s">
        <v>143</v>
      </c>
      <c r="D15" s="44" t="s">
        <v>112</v>
      </c>
      <c r="E15" s="44" t="s">
        <v>141</v>
      </c>
      <c r="F15" s="44">
        <v>0.06</v>
      </c>
      <c r="G15" s="44">
        <v>0.04</v>
      </c>
      <c r="H15" s="44" t="s">
        <v>117</v>
      </c>
      <c r="I15" s="44" t="s">
        <v>99</v>
      </c>
      <c r="J15" s="44" t="s">
        <v>133</v>
      </c>
      <c r="K15" s="44" t="s">
        <v>141</v>
      </c>
      <c r="L15" s="44">
        <v>0.11</v>
      </c>
      <c r="M15" s="44" t="s">
        <v>109</v>
      </c>
      <c r="N15" s="44">
        <v>7.0000000000000007E-2</v>
      </c>
      <c r="O15" s="44" t="s">
        <v>117</v>
      </c>
      <c r="P15" s="44">
        <v>0.1</v>
      </c>
      <c r="Q15" s="44">
        <v>0.16</v>
      </c>
      <c r="R15" s="44">
        <v>0.1</v>
      </c>
      <c r="S15" s="44" t="s">
        <v>143</v>
      </c>
      <c r="T15" s="44">
        <v>0.09</v>
      </c>
      <c r="U15" s="44" t="s">
        <v>110</v>
      </c>
      <c r="V15" s="44">
        <v>0.1</v>
      </c>
      <c r="W15" s="44" t="s">
        <v>110</v>
      </c>
      <c r="X15" s="44" t="s">
        <v>110</v>
      </c>
      <c r="Y15" s="44" t="s">
        <v>110</v>
      </c>
      <c r="Z15" s="44" t="s">
        <v>110</v>
      </c>
      <c r="AA15" s="44" t="s">
        <v>109</v>
      </c>
      <c r="AB15" s="44" t="s">
        <v>110</v>
      </c>
      <c r="AC15" s="44">
        <v>0.04</v>
      </c>
      <c r="AD15" s="44" t="s">
        <v>110</v>
      </c>
      <c r="AE15" s="44">
        <v>0.06</v>
      </c>
      <c r="AF15" s="44" t="s">
        <v>309</v>
      </c>
      <c r="AG15" s="44" t="s">
        <v>143</v>
      </c>
      <c r="AH15" s="44" t="s">
        <v>139</v>
      </c>
    </row>
    <row r="16" spans="1:36" x14ac:dyDescent="0.25">
      <c r="B16" s="1">
        <f>((B9)+(B11)+(B13)+(B15))</f>
        <v>0.99999999999999989</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sheetData>
  <sheetProtection algorithmName="SHA-512" hashValue="zOf22cofooaI/sGHzKdR8ZKPdFlWg2jw+5MjExbGZZybxCmT7hOom+ZQpsj3T3ROm0v6FbX4/pAfdA9iu5iUtA==" saltValue="8eoJnX00ON84y/JgQ/YCTg==" spinCount="100000" sheet="1" objects="1" scenarios="1"/>
  <mergeCells count="9">
    <mergeCell ref="R4:Z4"/>
    <mergeCell ref="AA4:AD4"/>
    <mergeCell ref="AE4:AH4"/>
    <mergeCell ref="A3:D3"/>
    <mergeCell ref="B2:F2"/>
    <mergeCell ref="C4:D4"/>
    <mergeCell ref="E4:I4"/>
    <mergeCell ref="J4:L4"/>
    <mergeCell ref="M4:Q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K21"/>
  <sheetViews>
    <sheetView showGridLines="0" workbookViewId="0"/>
  </sheetViews>
  <sheetFormatPr defaultColWidth="10.85546875" defaultRowHeight="15" x14ac:dyDescent="0.25"/>
  <cols>
    <col min="1" max="1" width="56.710937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14" customHeight="1" x14ac:dyDescent="0.35">
      <c r="A3" s="95" t="s">
        <v>487</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9.6"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1049</v>
      </c>
      <c r="C7" s="34">
        <v>530</v>
      </c>
      <c r="D7" s="34">
        <v>521</v>
      </c>
      <c r="E7" s="34">
        <v>270</v>
      </c>
      <c r="F7" s="34">
        <v>177</v>
      </c>
      <c r="G7" s="34">
        <v>184</v>
      </c>
      <c r="H7" s="34">
        <v>185</v>
      </c>
      <c r="I7" s="34">
        <v>233</v>
      </c>
      <c r="J7" s="34">
        <v>401</v>
      </c>
      <c r="K7" s="34">
        <v>373</v>
      </c>
      <c r="L7" s="34">
        <v>275</v>
      </c>
      <c r="M7" s="34">
        <v>243</v>
      </c>
      <c r="N7" s="34">
        <v>244</v>
      </c>
      <c r="O7" s="34">
        <v>146</v>
      </c>
      <c r="P7" s="34">
        <v>249</v>
      </c>
      <c r="Q7" s="34">
        <v>167</v>
      </c>
      <c r="R7" s="34">
        <v>246</v>
      </c>
      <c r="S7" s="34">
        <v>204</v>
      </c>
      <c r="T7" s="34">
        <v>137</v>
      </c>
      <c r="U7" s="34">
        <v>127</v>
      </c>
      <c r="V7" s="34">
        <v>98</v>
      </c>
      <c r="W7" s="34">
        <v>89</v>
      </c>
      <c r="X7" s="34">
        <v>30</v>
      </c>
      <c r="Y7" s="34">
        <v>15</v>
      </c>
      <c r="Z7" s="34">
        <v>15</v>
      </c>
      <c r="AA7" s="34">
        <v>30</v>
      </c>
      <c r="AB7" s="34">
        <v>11</v>
      </c>
      <c r="AC7" s="34">
        <v>48</v>
      </c>
      <c r="AD7" s="34">
        <v>445</v>
      </c>
      <c r="AE7" s="34">
        <v>383</v>
      </c>
      <c r="AF7" s="34">
        <v>177</v>
      </c>
      <c r="AG7" s="34">
        <v>45</v>
      </c>
      <c r="AH7" s="34">
        <v>504</v>
      </c>
      <c r="AI7" s="34">
        <v>463</v>
      </c>
      <c r="AJ7" s="34">
        <v>65</v>
      </c>
      <c r="AK7" s="34">
        <v>15</v>
      </c>
    </row>
    <row r="8" spans="1:37" ht="20.100000000000001" customHeight="1" x14ac:dyDescent="0.25">
      <c r="A8" s="50" t="s">
        <v>488</v>
      </c>
      <c r="B8" s="51">
        <f>100*(($A$10*B10)+($A$12*B12)+($A$14*B14)+($A$16*B16)+($A$18*B18)+($A$20*B20))</f>
        <v>28.999999999999996</v>
      </c>
      <c r="C8" s="51">
        <f t="shared" ref="C8:AK8" si="0">100*(($A$10*C10)+($A$12*C12)+($A$14*C14)+($A$16*C16)+($A$18*C18)+($A$20*C20))</f>
        <v>32.550000000000004</v>
      </c>
      <c r="D8" s="51">
        <f t="shared" si="0"/>
        <v>24.75</v>
      </c>
      <c r="E8" s="51">
        <f t="shared" si="0"/>
        <v>29.75</v>
      </c>
      <c r="F8" s="51">
        <f t="shared" si="0"/>
        <v>34.75</v>
      </c>
      <c r="G8" s="51">
        <f t="shared" si="0"/>
        <v>31.75</v>
      </c>
      <c r="H8" s="51">
        <f t="shared" si="0"/>
        <v>25.35</v>
      </c>
      <c r="I8" s="51">
        <f t="shared" si="0"/>
        <v>25</v>
      </c>
      <c r="J8" s="51">
        <f t="shared" si="0"/>
        <v>31.05</v>
      </c>
      <c r="K8" s="51">
        <f t="shared" si="0"/>
        <v>29.75</v>
      </c>
      <c r="L8" s="51">
        <f t="shared" si="0"/>
        <v>25.75</v>
      </c>
      <c r="M8" s="51">
        <f t="shared" si="0"/>
        <v>34.75</v>
      </c>
      <c r="N8" s="51">
        <f t="shared" si="0"/>
        <v>21.5</v>
      </c>
      <c r="O8" s="51">
        <f t="shared" si="0"/>
        <v>26.35</v>
      </c>
      <c r="P8" s="51">
        <f t="shared" si="0"/>
        <v>26.5</v>
      </c>
      <c r="Q8" s="51">
        <f t="shared" si="0"/>
        <v>36.5</v>
      </c>
      <c r="R8" s="51">
        <f t="shared" si="0"/>
        <v>73.3</v>
      </c>
      <c r="S8" s="51">
        <f t="shared" si="0"/>
        <v>2.5</v>
      </c>
      <c r="T8" s="51">
        <f t="shared" si="0"/>
        <v>38</v>
      </c>
      <c r="U8" s="51">
        <f t="shared" si="0"/>
        <v>4.5</v>
      </c>
      <c r="V8" s="51">
        <f t="shared" si="0"/>
        <v>24.05</v>
      </c>
      <c r="W8" s="51">
        <f t="shared" si="0"/>
        <v>2.75</v>
      </c>
      <c r="X8" s="51">
        <f t="shared" si="0"/>
        <v>32.5</v>
      </c>
      <c r="Y8" s="51">
        <f t="shared" si="0"/>
        <v>31.25</v>
      </c>
      <c r="Z8" s="51">
        <f t="shared" si="0"/>
        <v>37.25</v>
      </c>
      <c r="AA8" s="51">
        <f t="shared" si="0"/>
        <v>8.25</v>
      </c>
      <c r="AB8" s="51">
        <f t="shared" si="0"/>
        <v>25</v>
      </c>
      <c r="AC8" s="51">
        <f t="shared" si="0"/>
        <v>22</v>
      </c>
      <c r="AD8" s="51">
        <f t="shared" si="0"/>
        <v>2.7500000000000004</v>
      </c>
      <c r="AE8" s="51">
        <f t="shared" si="0"/>
        <v>57.05</v>
      </c>
      <c r="AF8" s="51">
        <f t="shared" si="0"/>
        <v>34.75</v>
      </c>
      <c r="AG8" s="51">
        <f t="shared" si="0"/>
        <v>26.249999999999996</v>
      </c>
      <c r="AH8" s="51">
        <f t="shared" si="0"/>
        <v>9</v>
      </c>
      <c r="AI8" s="51">
        <f t="shared" si="0"/>
        <v>51.55</v>
      </c>
      <c r="AJ8" s="51">
        <f t="shared" si="0"/>
        <v>33</v>
      </c>
      <c r="AK8" s="51">
        <f t="shared" si="0"/>
        <v>24.75</v>
      </c>
    </row>
    <row r="9" spans="1:37" ht="20.100000000000001" customHeight="1" x14ac:dyDescent="0.25">
      <c r="A9" s="31">
        <v>0</v>
      </c>
      <c r="B9" s="32">
        <v>536</v>
      </c>
      <c r="C9" s="32">
        <v>234</v>
      </c>
      <c r="D9" s="32">
        <v>303</v>
      </c>
      <c r="E9" s="32">
        <v>142</v>
      </c>
      <c r="F9" s="32">
        <v>74</v>
      </c>
      <c r="G9" s="32">
        <v>95</v>
      </c>
      <c r="H9" s="32">
        <v>98</v>
      </c>
      <c r="I9" s="32">
        <v>127</v>
      </c>
      <c r="J9" s="32">
        <v>193</v>
      </c>
      <c r="K9" s="32">
        <v>202</v>
      </c>
      <c r="L9" s="32">
        <v>141</v>
      </c>
      <c r="M9" s="32">
        <v>95</v>
      </c>
      <c r="N9" s="32">
        <v>143</v>
      </c>
      <c r="O9" s="32">
        <v>87</v>
      </c>
      <c r="P9" s="32">
        <v>142</v>
      </c>
      <c r="Q9" s="32">
        <v>69</v>
      </c>
      <c r="R9" s="32">
        <v>7</v>
      </c>
      <c r="S9" s="32">
        <v>192</v>
      </c>
      <c r="T9" s="32">
        <v>28</v>
      </c>
      <c r="U9" s="32">
        <v>111</v>
      </c>
      <c r="V9" s="32">
        <v>43</v>
      </c>
      <c r="W9" s="32">
        <v>84</v>
      </c>
      <c r="X9" s="32">
        <v>9</v>
      </c>
      <c r="Y9" s="32">
        <v>4</v>
      </c>
      <c r="Z9" s="32">
        <v>7</v>
      </c>
      <c r="AA9" s="32">
        <v>23</v>
      </c>
      <c r="AB9" s="32">
        <v>7</v>
      </c>
      <c r="AC9" s="32">
        <v>22</v>
      </c>
      <c r="AD9" s="32">
        <v>404</v>
      </c>
      <c r="AE9" s="32">
        <v>62</v>
      </c>
      <c r="AF9" s="32">
        <v>47</v>
      </c>
      <c r="AG9" s="32">
        <v>22</v>
      </c>
      <c r="AH9" s="32">
        <v>407</v>
      </c>
      <c r="AI9" s="32">
        <v>95</v>
      </c>
      <c r="AJ9" s="32">
        <v>27</v>
      </c>
      <c r="AK9" s="32">
        <v>7</v>
      </c>
    </row>
    <row r="10" spans="1:37" ht="20.100000000000001" customHeight="1" x14ac:dyDescent="0.25">
      <c r="A10" s="49">
        <v>0</v>
      </c>
      <c r="B10" s="36">
        <v>0.51</v>
      </c>
      <c r="C10" s="36">
        <v>0.44</v>
      </c>
      <c r="D10" s="36">
        <v>0.57999999999999996</v>
      </c>
      <c r="E10" s="36">
        <v>0.53</v>
      </c>
      <c r="F10" s="36">
        <v>0.42</v>
      </c>
      <c r="G10" s="36">
        <v>0.51</v>
      </c>
      <c r="H10" s="36">
        <v>0.53</v>
      </c>
      <c r="I10" s="36">
        <v>0.54</v>
      </c>
      <c r="J10" s="36">
        <v>0.48</v>
      </c>
      <c r="K10" s="36">
        <v>0.54</v>
      </c>
      <c r="L10" s="36">
        <v>0.51</v>
      </c>
      <c r="M10" s="36">
        <v>0.39</v>
      </c>
      <c r="N10" s="36">
        <v>0.59</v>
      </c>
      <c r="O10" s="36">
        <v>0.59</v>
      </c>
      <c r="P10" s="36">
        <v>0.56999999999999995</v>
      </c>
      <c r="Q10" s="36">
        <v>0.41</v>
      </c>
      <c r="R10" s="36">
        <v>0.03</v>
      </c>
      <c r="S10" s="36">
        <v>0.94</v>
      </c>
      <c r="T10" s="36">
        <v>0.2</v>
      </c>
      <c r="U10" s="36">
        <v>0.88</v>
      </c>
      <c r="V10" s="36">
        <v>0.44</v>
      </c>
      <c r="W10" s="36">
        <v>0.93</v>
      </c>
      <c r="X10" s="36">
        <v>0.3</v>
      </c>
      <c r="Y10" s="36">
        <v>0.28000000000000003</v>
      </c>
      <c r="Z10" s="36">
        <v>0.44</v>
      </c>
      <c r="AA10" s="36">
        <v>0.77</v>
      </c>
      <c r="AB10" s="36">
        <v>0.66</v>
      </c>
      <c r="AC10" s="36">
        <v>0.46</v>
      </c>
      <c r="AD10" s="36">
        <v>0.91</v>
      </c>
      <c r="AE10" s="36">
        <v>0.16</v>
      </c>
      <c r="AF10" s="36">
        <v>0.27</v>
      </c>
      <c r="AG10" s="36">
        <v>0.49</v>
      </c>
      <c r="AH10" s="36">
        <v>0.81</v>
      </c>
      <c r="AI10" s="36">
        <v>0.2</v>
      </c>
      <c r="AJ10" s="36">
        <v>0.41</v>
      </c>
      <c r="AK10" s="36">
        <v>0.47</v>
      </c>
    </row>
    <row r="11" spans="1:37" ht="20.100000000000001" customHeight="1" x14ac:dyDescent="0.25">
      <c r="A11" s="31">
        <v>75</v>
      </c>
      <c r="B11" s="32">
        <v>155</v>
      </c>
      <c r="C11" s="32">
        <v>85</v>
      </c>
      <c r="D11" s="32">
        <v>70</v>
      </c>
      <c r="E11" s="32">
        <v>34</v>
      </c>
      <c r="F11" s="32">
        <v>32</v>
      </c>
      <c r="G11" s="32">
        <v>36</v>
      </c>
      <c r="H11" s="32">
        <v>25</v>
      </c>
      <c r="I11" s="32">
        <v>28</v>
      </c>
      <c r="J11" s="32">
        <v>67</v>
      </c>
      <c r="K11" s="32">
        <v>54</v>
      </c>
      <c r="L11" s="32">
        <v>33</v>
      </c>
      <c r="M11" s="32">
        <v>49</v>
      </c>
      <c r="N11" s="32">
        <v>28</v>
      </c>
      <c r="O11" s="32">
        <v>10</v>
      </c>
      <c r="P11" s="32">
        <v>39</v>
      </c>
      <c r="Q11" s="32">
        <v>29</v>
      </c>
      <c r="R11" s="32">
        <v>101</v>
      </c>
      <c r="S11" s="32">
        <v>0</v>
      </c>
      <c r="T11" s="32">
        <v>22</v>
      </c>
      <c r="U11" s="32">
        <v>1</v>
      </c>
      <c r="V11" s="32">
        <v>9</v>
      </c>
      <c r="W11" s="32">
        <v>1</v>
      </c>
      <c r="X11" s="32">
        <v>6</v>
      </c>
      <c r="Y11" s="32">
        <v>1</v>
      </c>
      <c r="Z11" s="32">
        <v>7</v>
      </c>
      <c r="AA11" s="32">
        <v>0</v>
      </c>
      <c r="AB11" s="32">
        <v>3</v>
      </c>
      <c r="AC11" s="32">
        <v>4</v>
      </c>
      <c r="AD11" s="32">
        <v>2</v>
      </c>
      <c r="AE11" s="32">
        <v>120</v>
      </c>
      <c r="AF11" s="32">
        <v>27</v>
      </c>
      <c r="AG11" s="32">
        <v>7</v>
      </c>
      <c r="AH11" s="32">
        <v>19</v>
      </c>
      <c r="AI11" s="32">
        <v>119</v>
      </c>
      <c r="AJ11" s="32">
        <v>16</v>
      </c>
      <c r="AK11" s="32">
        <v>1</v>
      </c>
    </row>
    <row r="12" spans="1:37" ht="20.100000000000001" customHeight="1" x14ac:dyDescent="0.25">
      <c r="A12" s="49">
        <v>0.75</v>
      </c>
      <c r="B12" s="36">
        <v>0.15</v>
      </c>
      <c r="C12" s="36">
        <v>0.16</v>
      </c>
      <c r="D12" s="36">
        <v>0.13</v>
      </c>
      <c r="E12" s="36">
        <v>0.13</v>
      </c>
      <c r="F12" s="36">
        <v>0.18</v>
      </c>
      <c r="G12" s="36">
        <v>0.19</v>
      </c>
      <c r="H12" s="36">
        <v>0.13</v>
      </c>
      <c r="I12" s="36">
        <v>0.12</v>
      </c>
      <c r="J12" s="36">
        <v>0.17</v>
      </c>
      <c r="K12" s="36">
        <v>0.15</v>
      </c>
      <c r="L12" s="36">
        <v>0.12</v>
      </c>
      <c r="M12" s="36">
        <v>0.2</v>
      </c>
      <c r="N12" s="36">
        <v>0.11</v>
      </c>
      <c r="O12" s="36">
        <v>7.0000000000000007E-2</v>
      </c>
      <c r="P12" s="36">
        <v>0.15</v>
      </c>
      <c r="Q12" s="36">
        <v>0.18</v>
      </c>
      <c r="R12" s="36">
        <v>0.41</v>
      </c>
      <c r="S12" s="36">
        <v>0</v>
      </c>
      <c r="T12" s="36">
        <v>0.16</v>
      </c>
      <c r="U12" s="36">
        <v>0.01</v>
      </c>
      <c r="V12" s="36">
        <v>0.09</v>
      </c>
      <c r="W12" s="36">
        <v>0.02</v>
      </c>
      <c r="X12" s="36">
        <v>0.19</v>
      </c>
      <c r="Y12" s="36">
        <v>0.1</v>
      </c>
      <c r="Z12" s="36">
        <v>0.47</v>
      </c>
      <c r="AA12" s="36">
        <v>0</v>
      </c>
      <c r="AB12" s="36">
        <v>0.24</v>
      </c>
      <c r="AC12" s="36">
        <v>7.0000000000000007E-2</v>
      </c>
      <c r="AD12" s="36">
        <v>0</v>
      </c>
      <c r="AE12" s="36">
        <v>0.31</v>
      </c>
      <c r="AF12" s="36">
        <v>0.15</v>
      </c>
      <c r="AG12" s="36">
        <v>0.15</v>
      </c>
      <c r="AH12" s="36">
        <v>0.04</v>
      </c>
      <c r="AI12" s="36">
        <v>0.26</v>
      </c>
      <c r="AJ12" s="36">
        <v>0.25</v>
      </c>
      <c r="AK12" s="36">
        <v>0.06</v>
      </c>
    </row>
    <row r="13" spans="1:37" ht="20.100000000000001" customHeight="1" x14ac:dyDescent="0.25">
      <c r="A13" s="31">
        <v>25</v>
      </c>
      <c r="B13" s="32">
        <v>133</v>
      </c>
      <c r="C13" s="32">
        <v>70</v>
      </c>
      <c r="D13" s="32">
        <v>64</v>
      </c>
      <c r="E13" s="32">
        <v>39</v>
      </c>
      <c r="F13" s="32">
        <v>24</v>
      </c>
      <c r="G13" s="32">
        <v>19</v>
      </c>
      <c r="H13" s="32">
        <v>23</v>
      </c>
      <c r="I13" s="32">
        <v>29</v>
      </c>
      <c r="J13" s="32">
        <v>49</v>
      </c>
      <c r="K13" s="32">
        <v>43</v>
      </c>
      <c r="L13" s="32">
        <v>41</v>
      </c>
      <c r="M13" s="32">
        <v>45</v>
      </c>
      <c r="N13" s="32">
        <v>33</v>
      </c>
      <c r="O13" s="32">
        <v>9</v>
      </c>
      <c r="P13" s="32">
        <v>17</v>
      </c>
      <c r="Q13" s="32">
        <v>30</v>
      </c>
      <c r="R13" s="32">
        <v>18</v>
      </c>
      <c r="S13" s="32">
        <v>8</v>
      </c>
      <c r="T13" s="32">
        <v>33</v>
      </c>
      <c r="U13" s="32">
        <v>11</v>
      </c>
      <c r="V13" s="32">
        <v>26</v>
      </c>
      <c r="W13" s="32">
        <v>4</v>
      </c>
      <c r="X13" s="32">
        <v>8</v>
      </c>
      <c r="Y13" s="32">
        <v>5</v>
      </c>
      <c r="Z13" s="32">
        <v>1</v>
      </c>
      <c r="AA13" s="32">
        <v>4</v>
      </c>
      <c r="AB13" s="32">
        <v>0</v>
      </c>
      <c r="AC13" s="32">
        <v>14</v>
      </c>
      <c r="AD13" s="32">
        <v>30</v>
      </c>
      <c r="AE13" s="32">
        <v>52</v>
      </c>
      <c r="AF13" s="32">
        <v>43</v>
      </c>
      <c r="AG13" s="32">
        <v>9</v>
      </c>
      <c r="AH13" s="32">
        <v>51</v>
      </c>
      <c r="AI13" s="32">
        <v>69</v>
      </c>
      <c r="AJ13" s="32">
        <v>10</v>
      </c>
      <c r="AK13" s="32">
        <v>3</v>
      </c>
    </row>
    <row r="14" spans="1:37" ht="20.100000000000001" customHeight="1" x14ac:dyDescent="0.25">
      <c r="A14" s="49">
        <v>0.25</v>
      </c>
      <c r="B14" s="36">
        <v>0.13</v>
      </c>
      <c r="C14" s="36">
        <v>0.13</v>
      </c>
      <c r="D14" s="36">
        <v>0.12</v>
      </c>
      <c r="E14" s="36">
        <v>0.14000000000000001</v>
      </c>
      <c r="F14" s="36">
        <v>0.13</v>
      </c>
      <c r="G14" s="36">
        <v>0.1</v>
      </c>
      <c r="H14" s="36">
        <v>0.12</v>
      </c>
      <c r="I14" s="36">
        <v>0.12</v>
      </c>
      <c r="J14" s="36">
        <v>0.12</v>
      </c>
      <c r="K14" s="36">
        <v>0.12</v>
      </c>
      <c r="L14" s="36">
        <v>0.15</v>
      </c>
      <c r="M14" s="36">
        <v>0.19</v>
      </c>
      <c r="N14" s="36">
        <v>0.13</v>
      </c>
      <c r="O14" s="36">
        <v>0.06</v>
      </c>
      <c r="P14" s="36">
        <v>7.0000000000000007E-2</v>
      </c>
      <c r="Q14" s="36">
        <v>0.18</v>
      </c>
      <c r="R14" s="36">
        <v>7.0000000000000007E-2</v>
      </c>
      <c r="S14" s="36">
        <v>0.04</v>
      </c>
      <c r="T14" s="36">
        <v>0.24</v>
      </c>
      <c r="U14" s="36">
        <v>0.09</v>
      </c>
      <c r="V14" s="36">
        <v>0.26</v>
      </c>
      <c r="W14" s="36">
        <v>0.05</v>
      </c>
      <c r="X14" s="36">
        <v>0.28999999999999998</v>
      </c>
      <c r="Y14" s="36">
        <v>0.31</v>
      </c>
      <c r="Z14" s="36">
        <v>0.08</v>
      </c>
      <c r="AA14" s="36">
        <v>0.13</v>
      </c>
      <c r="AB14" s="36">
        <v>0.04</v>
      </c>
      <c r="AC14" s="36">
        <v>0.28999999999999998</v>
      </c>
      <c r="AD14" s="36">
        <v>7.0000000000000007E-2</v>
      </c>
      <c r="AE14" s="36">
        <v>0.14000000000000001</v>
      </c>
      <c r="AF14" s="36">
        <v>0.24</v>
      </c>
      <c r="AG14" s="36">
        <v>0.2</v>
      </c>
      <c r="AH14" s="36">
        <v>0.1</v>
      </c>
      <c r="AI14" s="36">
        <v>0.15</v>
      </c>
      <c r="AJ14" s="36">
        <v>0.15</v>
      </c>
      <c r="AK14" s="36">
        <v>0.17</v>
      </c>
    </row>
    <row r="15" spans="1:37" ht="20.100000000000001" customHeight="1" x14ac:dyDescent="0.25">
      <c r="A15" s="31">
        <v>50</v>
      </c>
      <c r="B15" s="32">
        <v>133</v>
      </c>
      <c r="C15" s="32">
        <v>93</v>
      </c>
      <c r="D15" s="32">
        <v>40</v>
      </c>
      <c r="E15" s="32">
        <v>19</v>
      </c>
      <c r="F15" s="32">
        <v>32</v>
      </c>
      <c r="G15" s="32">
        <v>15</v>
      </c>
      <c r="H15" s="32">
        <v>29</v>
      </c>
      <c r="I15" s="32">
        <v>37</v>
      </c>
      <c r="J15" s="32">
        <v>54</v>
      </c>
      <c r="K15" s="32">
        <v>34</v>
      </c>
      <c r="L15" s="32">
        <v>45</v>
      </c>
      <c r="M15" s="32">
        <v>30</v>
      </c>
      <c r="N15" s="32">
        <v>33</v>
      </c>
      <c r="O15" s="32">
        <v>18</v>
      </c>
      <c r="P15" s="32">
        <v>33</v>
      </c>
      <c r="Q15" s="32">
        <v>18</v>
      </c>
      <c r="R15" s="32">
        <v>36</v>
      </c>
      <c r="S15" s="32">
        <v>2</v>
      </c>
      <c r="T15" s="32">
        <v>52</v>
      </c>
      <c r="U15" s="32">
        <v>4</v>
      </c>
      <c r="V15" s="32">
        <v>17</v>
      </c>
      <c r="W15" s="32">
        <v>0</v>
      </c>
      <c r="X15" s="32">
        <v>7</v>
      </c>
      <c r="Y15" s="32">
        <v>5</v>
      </c>
      <c r="Z15" s="32">
        <v>0</v>
      </c>
      <c r="AA15" s="32">
        <v>3</v>
      </c>
      <c r="AB15" s="32">
        <v>0</v>
      </c>
      <c r="AC15" s="32">
        <v>7</v>
      </c>
      <c r="AD15" s="32">
        <v>7</v>
      </c>
      <c r="AE15" s="32">
        <v>61</v>
      </c>
      <c r="AF15" s="32">
        <v>59</v>
      </c>
      <c r="AG15" s="32">
        <v>5</v>
      </c>
      <c r="AH15" s="32">
        <v>24</v>
      </c>
      <c r="AI15" s="32">
        <v>93</v>
      </c>
      <c r="AJ15" s="32">
        <v>11</v>
      </c>
      <c r="AK15" s="32">
        <v>4</v>
      </c>
    </row>
    <row r="16" spans="1:37" ht="20.100000000000001" customHeight="1" x14ac:dyDescent="0.25">
      <c r="A16" s="49">
        <v>0.5</v>
      </c>
      <c r="B16" s="36">
        <v>0.13</v>
      </c>
      <c r="C16" s="36">
        <v>0.18</v>
      </c>
      <c r="D16" s="36">
        <v>0.08</v>
      </c>
      <c r="E16" s="36">
        <v>7.0000000000000007E-2</v>
      </c>
      <c r="F16" s="36">
        <v>0.18</v>
      </c>
      <c r="G16" s="36">
        <v>0.08</v>
      </c>
      <c r="H16" s="36">
        <v>0.16</v>
      </c>
      <c r="I16" s="36">
        <v>0.16</v>
      </c>
      <c r="J16" s="36">
        <v>0.14000000000000001</v>
      </c>
      <c r="K16" s="36">
        <v>0.09</v>
      </c>
      <c r="L16" s="36">
        <v>0.16</v>
      </c>
      <c r="M16" s="36">
        <v>0.12</v>
      </c>
      <c r="N16" s="36">
        <v>0.14000000000000001</v>
      </c>
      <c r="O16" s="36">
        <v>0.12</v>
      </c>
      <c r="P16" s="36">
        <v>0.13</v>
      </c>
      <c r="Q16" s="36">
        <v>0.11</v>
      </c>
      <c r="R16" s="36">
        <v>0.15</v>
      </c>
      <c r="S16" s="36">
        <v>0.01</v>
      </c>
      <c r="T16" s="36">
        <v>0.38</v>
      </c>
      <c r="U16" s="36">
        <v>0.03</v>
      </c>
      <c r="V16" s="36">
        <v>0.17</v>
      </c>
      <c r="W16" s="36">
        <v>0</v>
      </c>
      <c r="X16" s="36">
        <v>0.22</v>
      </c>
      <c r="Y16" s="36">
        <v>0.32</v>
      </c>
      <c r="Z16" s="36">
        <v>0</v>
      </c>
      <c r="AA16" s="36">
        <v>0.1</v>
      </c>
      <c r="AB16" s="36">
        <v>0</v>
      </c>
      <c r="AC16" s="36">
        <v>0.15</v>
      </c>
      <c r="AD16" s="36">
        <v>0.02</v>
      </c>
      <c r="AE16" s="36">
        <v>0.16</v>
      </c>
      <c r="AF16" s="36">
        <v>0.33</v>
      </c>
      <c r="AG16" s="36">
        <v>0.12</v>
      </c>
      <c r="AH16" s="36">
        <v>0.05</v>
      </c>
      <c r="AI16" s="36">
        <v>0.2</v>
      </c>
      <c r="AJ16" s="36">
        <v>0.17</v>
      </c>
      <c r="AK16" s="36">
        <v>0.28000000000000003</v>
      </c>
    </row>
    <row r="17" spans="1:37" ht="20.100000000000001" customHeight="1" x14ac:dyDescent="0.25">
      <c r="A17" s="31">
        <v>100</v>
      </c>
      <c r="B17" s="32">
        <v>88</v>
      </c>
      <c r="C17" s="32">
        <v>44</v>
      </c>
      <c r="D17" s="32">
        <v>44</v>
      </c>
      <c r="E17" s="32">
        <v>36</v>
      </c>
      <c r="F17" s="32">
        <v>15</v>
      </c>
      <c r="G17" s="32">
        <v>19</v>
      </c>
      <c r="H17" s="32">
        <v>7</v>
      </c>
      <c r="I17" s="32">
        <v>11</v>
      </c>
      <c r="J17" s="32">
        <v>34</v>
      </c>
      <c r="K17" s="32">
        <v>40</v>
      </c>
      <c r="L17" s="32">
        <v>15</v>
      </c>
      <c r="M17" s="32">
        <v>23</v>
      </c>
      <c r="N17" s="32">
        <v>7</v>
      </c>
      <c r="O17" s="32">
        <v>19</v>
      </c>
      <c r="P17" s="32">
        <v>18</v>
      </c>
      <c r="Q17" s="32">
        <v>21</v>
      </c>
      <c r="R17" s="32">
        <v>81</v>
      </c>
      <c r="S17" s="32">
        <v>2</v>
      </c>
      <c r="T17" s="32">
        <v>2</v>
      </c>
      <c r="U17" s="32">
        <v>0</v>
      </c>
      <c r="V17" s="32">
        <v>2</v>
      </c>
      <c r="W17" s="32">
        <v>0</v>
      </c>
      <c r="X17" s="32">
        <v>0</v>
      </c>
      <c r="Y17" s="32">
        <v>0</v>
      </c>
      <c r="Z17" s="32">
        <v>0</v>
      </c>
      <c r="AA17" s="32">
        <v>0</v>
      </c>
      <c r="AB17" s="32">
        <v>1</v>
      </c>
      <c r="AC17" s="32">
        <v>1</v>
      </c>
      <c r="AD17" s="32">
        <v>2</v>
      </c>
      <c r="AE17" s="32">
        <v>84</v>
      </c>
      <c r="AF17" s="32">
        <v>1</v>
      </c>
      <c r="AG17" s="32">
        <v>2</v>
      </c>
      <c r="AH17" s="32">
        <v>3</v>
      </c>
      <c r="AI17" s="32">
        <v>83</v>
      </c>
      <c r="AJ17" s="32">
        <v>1</v>
      </c>
      <c r="AK17" s="32">
        <v>0</v>
      </c>
    </row>
    <row r="18" spans="1:37" ht="20.100000000000001" customHeight="1" x14ac:dyDescent="0.25">
      <c r="A18" s="49">
        <v>1</v>
      </c>
      <c r="B18" s="36">
        <v>0.08</v>
      </c>
      <c r="C18" s="36">
        <v>0.08</v>
      </c>
      <c r="D18" s="36">
        <v>0.08</v>
      </c>
      <c r="E18" s="36">
        <v>0.13</v>
      </c>
      <c r="F18" s="36">
        <v>0.09</v>
      </c>
      <c r="G18" s="36">
        <v>0.11</v>
      </c>
      <c r="H18" s="36">
        <v>0.04</v>
      </c>
      <c r="I18" s="36">
        <v>0.05</v>
      </c>
      <c r="J18" s="36">
        <v>0.08</v>
      </c>
      <c r="K18" s="36">
        <v>0.11</v>
      </c>
      <c r="L18" s="36">
        <v>0.05</v>
      </c>
      <c r="M18" s="36">
        <v>0.09</v>
      </c>
      <c r="N18" s="36">
        <v>0.03</v>
      </c>
      <c r="O18" s="36">
        <v>0.13</v>
      </c>
      <c r="P18" s="36">
        <v>7.0000000000000007E-2</v>
      </c>
      <c r="Q18" s="36">
        <v>0.13</v>
      </c>
      <c r="R18" s="36">
        <v>0.33</v>
      </c>
      <c r="S18" s="36">
        <v>0.01</v>
      </c>
      <c r="T18" s="36">
        <v>0.01</v>
      </c>
      <c r="U18" s="36">
        <v>0</v>
      </c>
      <c r="V18" s="36">
        <v>0.02</v>
      </c>
      <c r="W18" s="36">
        <v>0</v>
      </c>
      <c r="X18" s="36">
        <v>0</v>
      </c>
      <c r="Y18" s="36">
        <v>0</v>
      </c>
      <c r="Z18" s="36">
        <v>0</v>
      </c>
      <c r="AA18" s="36">
        <v>0</v>
      </c>
      <c r="AB18" s="36">
        <v>0.06</v>
      </c>
      <c r="AC18" s="36">
        <v>0.02</v>
      </c>
      <c r="AD18" s="36">
        <v>0</v>
      </c>
      <c r="AE18" s="36">
        <v>0.22</v>
      </c>
      <c r="AF18" s="36">
        <v>0.01</v>
      </c>
      <c r="AG18" s="36">
        <v>0.04</v>
      </c>
      <c r="AH18" s="36">
        <v>0.01</v>
      </c>
      <c r="AI18" s="36">
        <v>0.18</v>
      </c>
      <c r="AJ18" s="36">
        <v>0.02</v>
      </c>
      <c r="AK18" s="36">
        <v>0.02</v>
      </c>
    </row>
    <row r="19" spans="1:37" ht="20.100000000000001" customHeight="1" x14ac:dyDescent="0.25">
      <c r="A19" s="31">
        <v>30</v>
      </c>
      <c r="B19" s="32">
        <v>4</v>
      </c>
      <c r="C19" s="32">
        <v>4</v>
      </c>
      <c r="D19" s="32">
        <v>0</v>
      </c>
      <c r="E19" s="32">
        <v>0</v>
      </c>
      <c r="F19" s="32">
        <v>0</v>
      </c>
      <c r="G19" s="32">
        <v>0</v>
      </c>
      <c r="H19" s="32">
        <v>3</v>
      </c>
      <c r="I19" s="32">
        <v>1</v>
      </c>
      <c r="J19" s="32">
        <v>4</v>
      </c>
      <c r="K19" s="32">
        <v>0</v>
      </c>
      <c r="L19" s="32">
        <v>0</v>
      </c>
      <c r="M19" s="32">
        <v>1</v>
      </c>
      <c r="N19" s="32">
        <v>0</v>
      </c>
      <c r="O19" s="32">
        <v>3</v>
      </c>
      <c r="P19" s="32">
        <v>0</v>
      </c>
      <c r="Q19" s="32">
        <v>0</v>
      </c>
      <c r="R19" s="32">
        <v>3</v>
      </c>
      <c r="S19" s="32">
        <v>0</v>
      </c>
      <c r="T19" s="32">
        <v>0</v>
      </c>
      <c r="U19" s="32">
        <v>0</v>
      </c>
      <c r="V19" s="32">
        <v>1</v>
      </c>
      <c r="W19" s="32">
        <v>0</v>
      </c>
      <c r="X19" s="32">
        <v>0</v>
      </c>
      <c r="Y19" s="32">
        <v>0</v>
      </c>
      <c r="Z19" s="32">
        <v>0</v>
      </c>
      <c r="AA19" s="32">
        <v>0</v>
      </c>
      <c r="AB19" s="32">
        <v>0</v>
      </c>
      <c r="AC19" s="32">
        <v>0</v>
      </c>
      <c r="AD19" s="32">
        <v>0</v>
      </c>
      <c r="AE19" s="32">
        <v>4</v>
      </c>
      <c r="AF19" s="32">
        <v>0</v>
      </c>
      <c r="AG19" s="32">
        <v>0</v>
      </c>
      <c r="AH19" s="32">
        <v>0</v>
      </c>
      <c r="AI19" s="32">
        <v>4</v>
      </c>
      <c r="AJ19" s="32">
        <v>0</v>
      </c>
      <c r="AK19" s="32">
        <v>0</v>
      </c>
    </row>
    <row r="20" spans="1:37" ht="20.100000000000001" customHeight="1" x14ac:dyDescent="0.25">
      <c r="A20" s="49">
        <v>0.3</v>
      </c>
      <c r="B20" s="36">
        <v>0</v>
      </c>
      <c r="C20" s="36">
        <v>0.01</v>
      </c>
      <c r="D20" s="36">
        <v>0</v>
      </c>
      <c r="E20" s="36">
        <v>0</v>
      </c>
      <c r="F20" s="36">
        <v>0</v>
      </c>
      <c r="G20" s="36">
        <v>0</v>
      </c>
      <c r="H20" s="36">
        <v>0.02</v>
      </c>
      <c r="I20" s="36">
        <v>0</v>
      </c>
      <c r="J20" s="36">
        <v>0.01</v>
      </c>
      <c r="K20" s="36">
        <v>0</v>
      </c>
      <c r="L20" s="36">
        <v>0</v>
      </c>
      <c r="M20" s="36">
        <v>0</v>
      </c>
      <c r="N20" s="36">
        <v>0</v>
      </c>
      <c r="O20" s="36">
        <v>0.02</v>
      </c>
      <c r="P20" s="36">
        <v>0</v>
      </c>
      <c r="Q20" s="36">
        <v>0</v>
      </c>
      <c r="R20" s="36">
        <v>0.01</v>
      </c>
      <c r="S20" s="36">
        <v>0</v>
      </c>
      <c r="T20" s="36">
        <v>0</v>
      </c>
      <c r="U20" s="36">
        <v>0</v>
      </c>
      <c r="V20" s="36">
        <v>0.01</v>
      </c>
      <c r="W20" s="36">
        <v>0</v>
      </c>
      <c r="X20" s="36">
        <v>0</v>
      </c>
      <c r="Y20" s="36">
        <v>0</v>
      </c>
      <c r="Z20" s="36">
        <v>0</v>
      </c>
      <c r="AA20" s="36">
        <v>0</v>
      </c>
      <c r="AB20" s="36">
        <v>0</v>
      </c>
      <c r="AC20" s="36">
        <v>0</v>
      </c>
      <c r="AD20" s="36">
        <v>0</v>
      </c>
      <c r="AE20" s="36">
        <v>0.01</v>
      </c>
      <c r="AF20" s="36">
        <v>0</v>
      </c>
      <c r="AG20" s="36">
        <v>0</v>
      </c>
      <c r="AH20" s="36">
        <v>0</v>
      </c>
      <c r="AI20" s="36">
        <v>0.01</v>
      </c>
      <c r="AJ20" s="36">
        <v>0</v>
      </c>
      <c r="AK20" s="36">
        <v>0</v>
      </c>
    </row>
    <row r="21" spans="1:37" x14ac:dyDescent="0.25">
      <c r="B21" s="1">
        <f>((B10)+(B12)+(B14)+(B16)+(B18)+(B20))</f>
        <v>1</v>
      </c>
      <c r="AE21" s="1"/>
      <c r="AF21" s="1"/>
    </row>
  </sheetData>
  <sheetProtection algorithmName="SHA-512" hashValue="gBJDmD+v3AO9E0sHxMnW1/LwBcBQDrN5udlUuICD+gGJaKeWPJ3zNm3Ffog/Dw50Syur/1i/vZknlQhFHCOOWA==" saltValue="phMw58Wzs5KVqiXrLX5+xA==" spinCount="100000" sheet="1" objects="1" scenarios="1"/>
  <mergeCells count="9">
    <mergeCell ref="R4:AC4"/>
    <mergeCell ref="AD4:AG4"/>
    <mergeCell ref="AH4:AK4"/>
    <mergeCell ref="A3:G3"/>
    <mergeCell ref="B2:F2"/>
    <mergeCell ref="C4:D4"/>
    <mergeCell ref="E4:I4"/>
    <mergeCell ref="J4:L4"/>
    <mergeCell ref="M4:Q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K21"/>
  <sheetViews>
    <sheetView showGridLines="0" workbookViewId="0"/>
  </sheetViews>
  <sheetFormatPr defaultColWidth="10.85546875" defaultRowHeight="15" x14ac:dyDescent="0.25"/>
  <cols>
    <col min="1" max="1" width="55.85546875" customWidth="1"/>
    <col min="2" max="37" width="20.7109375" customWidth="1"/>
  </cols>
  <sheetData>
    <row r="1" spans="1:37" ht="21" x14ac:dyDescent="0.35">
      <c r="A1" s="19" t="str">
        <f>HYPERLINK("#Contents!A1","Return to Contents")</f>
        <v>Return to Contents</v>
      </c>
    </row>
    <row r="2" spans="1:37" ht="64.900000000000006" customHeight="1" x14ac:dyDescent="0.35">
      <c r="B2" s="96" t="s">
        <v>481</v>
      </c>
      <c r="C2" s="96"/>
      <c r="D2" s="96"/>
      <c r="E2" s="96"/>
      <c r="F2" s="96"/>
      <c r="G2" s="20"/>
      <c r="H2" s="20"/>
      <c r="I2" s="20"/>
      <c r="J2" s="20"/>
      <c r="K2" s="20"/>
      <c r="L2" s="20"/>
      <c r="M2" s="20"/>
      <c r="N2" s="20"/>
      <c r="O2" s="20"/>
      <c r="P2" s="20"/>
      <c r="Q2" s="20"/>
      <c r="R2" s="21"/>
      <c r="S2" s="21"/>
    </row>
    <row r="3" spans="1:37" ht="114" customHeight="1" x14ac:dyDescent="0.35">
      <c r="A3" s="95" t="s">
        <v>489</v>
      </c>
      <c r="B3" s="95"/>
      <c r="C3" s="95"/>
      <c r="D3" s="95"/>
      <c r="E3" s="95"/>
      <c r="F3" s="95"/>
      <c r="G3" s="95"/>
      <c r="H3" s="22"/>
      <c r="I3" s="22"/>
      <c r="J3" s="22"/>
      <c r="K3" s="22"/>
      <c r="L3" s="22"/>
      <c r="M3" s="22"/>
      <c r="N3" s="22"/>
      <c r="O3" s="22"/>
      <c r="P3" s="22"/>
      <c r="Q3" s="22"/>
      <c r="R3" s="22"/>
      <c r="S3" s="22"/>
      <c r="T3" s="22"/>
      <c r="U3" s="22"/>
      <c r="V3" s="22"/>
      <c r="W3" s="22"/>
      <c r="X3" s="22"/>
      <c r="Y3" s="22"/>
      <c r="Z3" s="22"/>
      <c r="AA3" s="22"/>
      <c r="AB3" s="22"/>
      <c r="AC3" s="22"/>
      <c r="AD3" s="22"/>
      <c r="AE3" s="22"/>
      <c r="AF3" s="22"/>
      <c r="AG3" s="23"/>
      <c r="AH3" s="23"/>
      <c r="AJ3" s="22"/>
    </row>
    <row r="4" spans="1:37" ht="18" customHeight="1" x14ac:dyDescent="0.25">
      <c r="A4" s="24"/>
      <c r="B4" s="24"/>
      <c r="C4" s="92" t="s">
        <v>201</v>
      </c>
      <c r="D4" s="94"/>
      <c r="E4" s="92" t="s">
        <v>449</v>
      </c>
      <c r="F4" s="93"/>
      <c r="G4" s="93"/>
      <c r="H4" s="93"/>
      <c r="I4" s="94"/>
      <c r="J4" s="92" t="s">
        <v>450</v>
      </c>
      <c r="K4" s="93"/>
      <c r="L4" s="94"/>
      <c r="M4" s="92" t="s">
        <v>451</v>
      </c>
      <c r="N4" s="93"/>
      <c r="O4" s="93"/>
      <c r="P4" s="93"/>
      <c r="Q4" s="94"/>
      <c r="R4" s="89" t="s">
        <v>452</v>
      </c>
      <c r="S4" s="90"/>
      <c r="T4" s="90"/>
      <c r="U4" s="90"/>
      <c r="V4" s="90"/>
      <c r="W4" s="90"/>
      <c r="X4" s="90"/>
      <c r="Y4" s="90"/>
      <c r="Z4" s="90"/>
      <c r="AA4" s="90"/>
      <c r="AB4" s="90"/>
      <c r="AC4" s="91"/>
      <c r="AD4" s="92" t="s">
        <v>453</v>
      </c>
      <c r="AE4" s="93"/>
      <c r="AF4" s="93"/>
      <c r="AG4" s="94"/>
      <c r="AH4" s="92" t="s">
        <v>454</v>
      </c>
      <c r="AI4" s="93"/>
      <c r="AJ4" s="93"/>
      <c r="AK4" s="94"/>
    </row>
    <row r="5" spans="1:37" ht="99.6" customHeight="1" x14ac:dyDescent="0.25">
      <c r="A5" s="41" t="s">
        <v>477</v>
      </c>
      <c r="B5" s="25" t="s">
        <v>455</v>
      </c>
      <c r="C5" s="26" t="s">
        <v>0</v>
      </c>
      <c r="D5" s="27" t="s">
        <v>1</v>
      </c>
      <c r="E5" s="28" t="s">
        <v>456</v>
      </c>
      <c r="F5" s="28" t="s">
        <v>457</v>
      </c>
      <c r="G5" s="28" t="s">
        <v>458</v>
      </c>
      <c r="H5" s="28" t="s">
        <v>459</v>
      </c>
      <c r="I5" s="28" t="s">
        <v>460</v>
      </c>
      <c r="J5" s="26" t="s">
        <v>461</v>
      </c>
      <c r="K5" s="28" t="s">
        <v>462</v>
      </c>
      <c r="L5" s="27" t="s">
        <v>463</v>
      </c>
      <c r="M5" s="29" t="s">
        <v>464</v>
      </c>
      <c r="N5" s="29" t="s">
        <v>465</v>
      </c>
      <c r="O5" s="29" t="s">
        <v>466</v>
      </c>
      <c r="P5" s="29" t="s">
        <v>467</v>
      </c>
      <c r="Q5" s="29" t="s">
        <v>468</v>
      </c>
      <c r="R5" s="26" t="s">
        <v>76</v>
      </c>
      <c r="S5" s="28" t="s">
        <v>2</v>
      </c>
      <c r="T5" s="28" t="s">
        <v>3</v>
      </c>
      <c r="U5" s="28" t="s">
        <v>4</v>
      </c>
      <c r="V5" s="28" t="s">
        <v>5</v>
      </c>
      <c r="W5" s="28" t="s">
        <v>6</v>
      </c>
      <c r="X5" s="28" t="s">
        <v>7</v>
      </c>
      <c r="Y5" s="28" t="s">
        <v>8</v>
      </c>
      <c r="Z5" s="28" t="s">
        <v>9</v>
      </c>
      <c r="AA5" s="28" t="s">
        <v>469</v>
      </c>
      <c r="AB5" s="28" t="s">
        <v>470</v>
      </c>
      <c r="AC5" s="27" t="s">
        <v>471</v>
      </c>
      <c r="AD5" s="28" t="s">
        <v>472</v>
      </c>
      <c r="AE5" s="28" t="s">
        <v>473</v>
      </c>
      <c r="AF5" s="28" t="s">
        <v>474</v>
      </c>
      <c r="AG5" s="28" t="s">
        <v>475</v>
      </c>
      <c r="AH5" s="26" t="s">
        <v>10</v>
      </c>
      <c r="AI5" s="30" t="s">
        <v>11</v>
      </c>
      <c r="AJ5" s="30" t="s">
        <v>12</v>
      </c>
      <c r="AK5" s="27" t="s">
        <v>476</v>
      </c>
    </row>
    <row r="6" spans="1:37" ht="20.100000000000001" customHeight="1" x14ac:dyDescent="0.25">
      <c r="A6" s="31" t="s">
        <v>13</v>
      </c>
      <c r="B6" s="32">
        <v>1050</v>
      </c>
      <c r="C6" s="32">
        <v>490</v>
      </c>
      <c r="D6" s="32">
        <v>560</v>
      </c>
      <c r="E6" s="32">
        <v>225</v>
      </c>
      <c r="F6" s="32">
        <v>203</v>
      </c>
      <c r="G6" s="32">
        <v>204</v>
      </c>
      <c r="H6" s="32">
        <v>194</v>
      </c>
      <c r="I6" s="32">
        <v>224</v>
      </c>
      <c r="J6" s="32">
        <v>453</v>
      </c>
      <c r="K6" s="32">
        <v>288</v>
      </c>
      <c r="L6" s="32">
        <v>309</v>
      </c>
      <c r="M6" s="32">
        <v>308</v>
      </c>
      <c r="N6" s="32">
        <v>261</v>
      </c>
      <c r="O6" s="32">
        <v>109</v>
      </c>
      <c r="P6" s="32">
        <v>230</v>
      </c>
      <c r="Q6" s="32">
        <v>142</v>
      </c>
      <c r="R6" s="32">
        <v>188</v>
      </c>
      <c r="S6" s="32">
        <v>163</v>
      </c>
      <c r="T6" s="32">
        <v>138</v>
      </c>
      <c r="U6" s="32">
        <v>131</v>
      </c>
      <c r="V6" s="32">
        <v>113</v>
      </c>
      <c r="W6" s="32">
        <v>118</v>
      </c>
      <c r="X6" s="32">
        <v>55</v>
      </c>
      <c r="Y6" s="32">
        <v>17</v>
      </c>
      <c r="Z6" s="32">
        <v>15</v>
      </c>
      <c r="AA6" s="32">
        <v>19</v>
      </c>
      <c r="AB6" s="32">
        <v>10</v>
      </c>
      <c r="AC6" s="32">
        <v>83</v>
      </c>
      <c r="AD6" s="32">
        <v>431</v>
      </c>
      <c r="AE6" s="32">
        <v>353</v>
      </c>
      <c r="AF6" s="32">
        <v>195</v>
      </c>
      <c r="AG6" s="32">
        <v>70</v>
      </c>
      <c r="AH6" s="32">
        <v>499</v>
      </c>
      <c r="AI6" s="32">
        <v>445</v>
      </c>
      <c r="AJ6" s="32">
        <v>87</v>
      </c>
      <c r="AK6" s="32">
        <v>19</v>
      </c>
    </row>
    <row r="7" spans="1:37" ht="20.100000000000001" customHeight="1" x14ac:dyDescent="0.25">
      <c r="A7" s="33" t="s">
        <v>49</v>
      </c>
      <c r="B7" s="34">
        <v>1049</v>
      </c>
      <c r="C7" s="34">
        <v>529</v>
      </c>
      <c r="D7" s="34">
        <v>522</v>
      </c>
      <c r="E7" s="34">
        <v>269</v>
      </c>
      <c r="F7" s="34">
        <v>177</v>
      </c>
      <c r="G7" s="34">
        <v>184</v>
      </c>
      <c r="H7" s="34">
        <v>184</v>
      </c>
      <c r="I7" s="34">
        <v>233</v>
      </c>
      <c r="J7" s="34">
        <v>402</v>
      </c>
      <c r="K7" s="34">
        <v>374</v>
      </c>
      <c r="L7" s="34">
        <v>275</v>
      </c>
      <c r="M7" s="34">
        <v>243</v>
      </c>
      <c r="N7" s="34">
        <v>244</v>
      </c>
      <c r="O7" s="34">
        <v>147</v>
      </c>
      <c r="P7" s="34">
        <v>249</v>
      </c>
      <c r="Q7" s="34">
        <v>167</v>
      </c>
      <c r="R7" s="34">
        <v>247</v>
      </c>
      <c r="S7" s="34">
        <v>203</v>
      </c>
      <c r="T7" s="34">
        <v>137</v>
      </c>
      <c r="U7" s="34">
        <v>127</v>
      </c>
      <c r="V7" s="34">
        <v>98</v>
      </c>
      <c r="W7" s="34">
        <v>89</v>
      </c>
      <c r="X7" s="34">
        <v>29</v>
      </c>
      <c r="Y7" s="34">
        <v>15</v>
      </c>
      <c r="Z7" s="34">
        <v>15</v>
      </c>
      <c r="AA7" s="34">
        <v>29</v>
      </c>
      <c r="AB7" s="34">
        <v>11</v>
      </c>
      <c r="AC7" s="34">
        <v>47</v>
      </c>
      <c r="AD7" s="34">
        <v>445</v>
      </c>
      <c r="AE7" s="34">
        <v>382</v>
      </c>
      <c r="AF7" s="34">
        <v>178</v>
      </c>
      <c r="AG7" s="34">
        <v>44</v>
      </c>
      <c r="AH7" s="34">
        <v>504</v>
      </c>
      <c r="AI7" s="34">
        <v>464</v>
      </c>
      <c r="AJ7" s="34">
        <v>66</v>
      </c>
      <c r="AK7" s="34">
        <v>16</v>
      </c>
    </row>
    <row r="8" spans="1:37" ht="20.100000000000001" customHeight="1" x14ac:dyDescent="0.25">
      <c r="A8" s="50" t="s">
        <v>488</v>
      </c>
      <c r="B8" s="51">
        <f>100*(($A$10*B10)+($A$12*B12)+($A$14*B14)+($A$16*B16)+($A$18*B18)+($A$20*B20))</f>
        <v>42.75</v>
      </c>
      <c r="C8" s="51">
        <f t="shared" ref="C8:AK8" si="0">100*(($A$10*C10)+($A$12*C12)+($A$14*C14)+($A$16*C16)+($A$18*C18)+($A$20*C20))</f>
        <v>40.550000000000004</v>
      </c>
      <c r="D8" s="51">
        <f t="shared" si="0"/>
        <v>44.75</v>
      </c>
      <c r="E8" s="51">
        <f t="shared" si="0"/>
        <v>40.25</v>
      </c>
      <c r="F8" s="51">
        <f t="shared" si="0"/>
        <v>36.500000000000007</v>
      </c>
      <c r="G8" s="51">
        <f t="shared" si="0"/>
        <v>36.75</v>
      </c>
      <c r="H8" s="51">
        <f t="shared" si="0"/>
        <v>45.550000000000004</v>
      </c>
      <c r="I8" s="51">
        <f t="shared" si="0"/>
        <v>53.05</v>
      </c>
      <c r="J8" s="51">
        <f t="shared" si="0"/>
        <v>39.050000000000004</v>
      </c>
      <c r="K8" s="51">
        <f t="shared" si="0"/>
        <v>39.75</v>
      </c>
      <c r="L8" s="51">
        <f t="shared" si="0"/>
        <v>51</v>
      </c>
      <c r="M8" s="51">
        <f t="shared" si="0"/>
        <v>40.5</v>
      </c>
      <c r="N8" s="51">
        <f t="shared" si="0"/>
        <v>49</v>
      </c>
      <c r="O8" s="51">
        <f t="shared" si="0"/>
        <v>38.25</v>
      </c>
      <c r="P8" s="51">
        <f t="shared" si="0"/>
        <v>44</v>
      </c>
      <c r="Q8" s="51">
        <f t="shared" si="0"/>
        <v>35.800000000000004</v>
      </c>
      <c r="R8" s="51">
        <f t="shared" si="0"/>
        <v>22.25</v>
      </c>
      <c r="S8" s="51">
        <f t="shared" si="0"/>
        <v>52.25</v>
      </c>
      <c r="T8" s="51">
        <f t="shared" si="0"/>
        <v>36.800000000000004</v>
      </c>
      <c r="U8" s="51">
        <f t="shared" si="0"/>
        <v>84</v>
      </c>
      <c r="V8" s="51">
        <f t="shared" si="0"/>
        <v>38.299999999999997</v>
      </c>
      <c r="W8" s="51">
        <f t="shared" si="0"/>
        <v>45</v>
      </c>
      <c r="X8" s="51">
        <f t="shared" si="0"/>
        <v>30.55</v>
      </c>
      <c r="Y8" s="51">
        <f t="shared" si="0"/>
        <v>24</v>
      </c>
      <c r="Z8" s="51">
        <f t="shared" si="0"/>
        <v>20.5</v>
      </c>
      <c r="AA8" s="51">
        <f t="shared" si="0"/>
        <v>45.5</v>
      </c>
      <c r="AB8" s="51">
        <f t="shared" si="0"/>
        <v>39.75</v>
      </c>
      <c r="AC8" s="51">
        <f t="shared" si="0"/>
        <v>36.549999999999997</v>
      </c>
      <c r="AD8" s="51">
        <f t="shared" si="0"/>
        <v>59.5</v>
      </c>
      <c r="AE8" s="51">
        <f t="shared" si="0"/>
        <v>26.55</v>
      </c>
      <c r="AF8" s="51">
        <f t="shared" si="0"/>
        <v>36.050000000000004</v>
      </c>
      <c r="AG8" s="51">
        <f t="shared" si="0"/>
        <v>36</v>
      </c>
      <c r="AH8" s="51">
        <f t="shared" si="0"/>
        <v>56.500000000000007</v>
      </c>
      <c r="AI8" s="51">
        <f t="shared" si="0"/>
        <v>29.250000000000004</v>
      </c>
      <c r="AJ8" s="51">
        <f t="shared" si="0"/>
        <v>37.15</v>
      </c>
      <c r="AK8" s="51">
        <f t="shared" si="0"/>
        <v>35</v>
      </c>
    </row>
    <row r="9" spans="1:37" ht="20.100000000000001" customHeight="1" x14ac:dyDescent="0.25">
      <c r="A9" s="31">
        <v>25</v>
      </c>
      <c r="B9" s="32">
        <v>261</v>
      </c>
      <c r="C9" s="32">
        <v>141</v>
      </c>
      <c r="D9" s="32">
        <v>121</v>
      </c>
      <c r="E9" s="32">
        <v>63</v>
      </c>
      <c r="F9" s="32">
        <v>46</v>
      </c>
      <c r="G9" s="32">
        <v>53</v>
      </c>
      <c r="H9" s="32">
        <v>53</v>
      </c>
      <c r="I9" s="32">
        <v>47</v>
      </c>
      <c r="J9" s="32">
        <v>126</v>
      </c>
      <c r="K9" s="32">
        <v>90</v>
      </c>
      <c r="L9" s="32">
        <v>46</v>
      </c>
      <c r="M9" s="32">
        <v>61</v>
      </c>
      <c r="N9" s="32">
        <v>53</v>
      </c>
      <c r="O9" s="32">
        <v>41</v>
      </c>
      <c r="P9" s="32">
        <v>51</v>
      </c>
      <c r="Q9" s="32">
        <v>55</v>
      </c>
      <c r="R9" s="32">
        <v>87</v>
      </c>
      <c r="S9" s="32">
        <v>37</v>
      </c>
      <c r="T9" s="32">
        <v>40</v>
      </c>
      <c r="U9" s="32">
        <v>5</v>
      </c>
      <c r="V9" s="32">
        <v>38</v>
      </c>
      <c r="W9" s="32">
        <v>14</v>
      </c>
      <c r="X9" s="32">
        <v>9</v>
      </c>
      <c r="Y9" s="32">
        <v>6</v>
      </c>
      <c r="Z9" s="32">
        <v>5</v>
      </c>
      <c r="AA9" s="32">
        <v>6</v>
      </c>
      <c r="AB9" s="32">
        <v>2</v>
      </c>
      <c r="AC9" s="32">
        <v>13</v>
      </c>
      <c r="AD9" s="32">
        <v>58</v>
      </c>
      <c r="AE9" s="32">
        <v>138</v>
      </c>
      <c r="AF9" s="32">
        <v>53</v>
      </c>
      <c r="AG9" s="32">
        <v>11</v>
      </c>
      <c r="AH9" s="32">
        <v>81</v>
      </c>
      <c r="AI9" s="32">
        <v>158</v>
      </c>
      <c r="AJ9" s="32">
        <v>17</v>
      </c>
      <c r="AK9" s="32">
        <v>6</v>
      </c>
    </row>
    <row r="10" spans="1:37" ht="20.100000000000001" customHeight="1" x14ac:dyDescent="0.25">
      <c r="A10" s="49">
        <v>0.25</v>
      </c>
      <c r="B10" s="36">
        <v>0.25</v>
      </c>
      <c r="C10" s="36">
        <v>0.27</v>
      </c>
      <c r="D10" s="36">
        <v>0.23</v>
      </c>
      <c r="E10" s="36">
        <v>0.23</v>
      </c>
      <c r="F10" s="36">
        <v>0.26</v>
      </c>
      <c r="G10" s="36">
        <v>0.28999999999999998</v>
      </c>
      <c r="H10" s="36">
        <v>0.28999999999999998</v>
      </c>
      <c r="I10" s="36">
        <v>0.2</v>
      </c>
      <c r="J10" s="36">
        <v>0.31</v>
      </c>
      <c r="K10" s="36">
        <v>0.24</v>
      </c>
      <c r="L10" s="36">
        <v>0.17</v>
      </c>
      <c r="M10" s="36">
        <v>0.25</v>
      </c>
      <c r="N10" s="36">
        <v>0.22</v>
      </c>
      <c r="O10" s="36">
        <v>0.28000000000000003</v>
      </c>
      <c r="P10" s="36">
        <v>0.21</v>
      </c>
      <c r="Q10" s="36">
        <v>0.33</v>
      </c>
      <c r="R10" s="36">
        <v>0.35</v>
      </c>
      <c r="S10" s="36">
        <v>0.18</v>
      </c>
      <c r="T10" s="36">
        <v>0.28999999999999998</v>
      </c>
      <c r="U10" s="36">
        <v>0.04</v>
      </c>
      <c r="V10" s="36">
        <v>0.38</v>
      </c>
      <c r="W10" s="36">
        <v>0.16</v>
      </c>
      <c r="X10" s="36">
        <v>0.31</v>
      </c>
      <c r="Y10" s="36">
        <v>0.38</v>
      </c>
      <c r="Z10" s="36">
        <v>0.32</v>
      </c>
      <c r="AA10" s="36">
        <v>0.22</v>
      </c>
      <c r="AB10" s="36">
        <v>0.17</v>
      </c>
      <c r="AC10" s="36">
        <v>0.27</v>
      </c>
      <c r="AD10" s="36">
        <v>0.13</v>
      </c>
      <c r="AE10" s="36">
        <v>0.36</v>
      </c>
      <c r="AF10" s="36">
        <v>0.3</v>
      </c>
      <c r="AG10" s="36">
        <v>0.25</v>
      </c>
      <c r="AH10" s="36">
        <v>0.16</v>
      </c>
      <c r="AI10" s="36">
        <v>0.34</v>
      </c>
      <c r="AJ10" s="36">
        <v>0.26</v>
      </c>
      <c r="AK10" s="36">
        <v>0.36</v>
      </c>
    </row>
    <row r="11" spans="1:37" ht="20.100000000000001" customHeight="1" x14ac:dyDescent="0.25">
      <c r="A11" s="31">
        <v>50</v>
      </c>
      <c r="B11" s="32">
        <v>260</v>
      </c>
      <c r="C11" s="32">
        <v>143</v>
      </c>
      <c r="D11" s="32">
        <v>117</v>
      </c>
      <c r="E11" s="32">
        <v>55</v>
      </c>
      <c r="F11" s="32">
        <v>44</v>
      </c>
      <c r="G11" s="32">
        <v>46</v>
      </c>
      <c r="H11" s="32">
        <v>50</v>
      </c>
      <c r="I11" s="32">
        <v>64</v>
      </c>
      <c r="J11" s="32">
        <v>95</v>
      </c>
      <c r="K11" s="32">
        <v>89</v>
      </c>
      <c r="L11" s="32">
        <v>76</v>
      </c>
      <c r="M11" s="32">
        <v>74</v>
      </c>
      <c r="N11" s="32">
        <v>63</v>
      </c>
      <c r="O11" s="32">
        <v>40</v>
      </c>
      <c r="P11" s="32">
        <v>55</v>
      </c>
      <c r="Q11" s="32">
        <v>28</v>
      </c>
      <c r="R11" s="32">
        <v>52</v>
      </c>
      <c r="S11" s="32">
        <v>49</v>
      </c>
      <c r="T11" s="32">
        <v>55</v>
      </c>
      <c r="U11" s="32">
        <v>6</v>
      </c>
      <c r="V11" s="32">
        <v>33</v>
      </c>
      <c r="W11" s="32">
        <v>28</v>
      </c>
      <c r="X11" s="32">
        <v>12</v>
      </c>
      <c r="Y11" s="32">
        <v>4</v>
      </c>
      <c r="Z11" s="32">
        <v>2</v>
      </c>
      <c r="AA11" s="32">
        <v>4</v>
      </c>
      <c r="AB11" s="32">
        <v>8</v>
      </c>
      <c r="AC11" s="32">
        <v>7</v>
      </c>
      <c r="AD11" s="32">
        <v>91</v>
      </c>
      <c r="AE11" s="32">
        <v>92</v>
      </c>
      <c r="AF11" s="32">
        <v>67</v>
      </c>
      <c r="AG11" s="32">
        <v>11</v>
      </c>
      <c r="AH11" s="32">
        <v>114</v>
      </c>
      <c r="AI11" s="32">
        <v>121</v>
      </c>
      <c r="AJ11" s="32">
        <v>23</v>
      </c>
      <c r="AK11" s="32">
        <v>2</v>
      </c>
    </row>
    <row r="12" spans="1:37" ht="20.100000000000001" customHeight="1" x14ac:dyDescent="0.25">
      <c r="A12" s="49">
        <v>0.5</v>
      </c>
      <c r="B12" s="36">
        <v>0.25</v>
      </c>
      <c r="C12" s="36">
        <v>0.27</v>
      </c>
      <c r="D12" s="36">
        <v>0.22</v>
      </c>
      <c r="E12" s="36">
        <v>0.21</v>
      </c>
      <c r="F12" s="36">
        <v>0.25</v>
      </c>
      <c r="G12" s="36">
        <v>0.25</v>
      </c>
      <c r="H12" s="36">
        <v>0.27</v>
      </c>
      <c r="I12" s="36">
        <v>0.28000000000000003</v>
      </c>
      <c r="J12" s="36">
        <v>0.24</v>
      </c>
      <c r="K12" s="36">
        <v>0.24</v>
      </c>
      <c r="L12" s="36">
        <v>0.28000000000000003</v>
      </c>
      <c r="M12" s="36">
        <v>0.3</v>
      </c>
      <c r="N12" s="36">
        <v>0.26</v>
      </c>
      <c r="O12" s="36">
        <v>0.27</v>
      </c>
      <c r="P12" s="36">
        <v>0.22</v>
      </c>
      <c r="Q12" s="36">
        <v>0.17</v>
      </c>
      <c r="R12" s="36">
        <v>0.21</v>
      </c>
      <c r="S12" s="36">
        <v>0.24</v>
      </c>
      <c r="T12" s="36">
        <v>0.4</v>
      </c>
      <c r="U12" s="36">
        <v>0.05</v>
      </c>
      <c r="V12" s="36">
        <v>0.34</v>
      </c>
      <c r="W12" s="36">
        <v>0.31</v>
      </c>
      <c r="X12" s="36">
        <v>0.39</v>
      </c>
      <c r="Y12" s="36">
        <v>0.28999999999999998</v>
      </c>
      <c r="Z12" s="36">
        <v>0.16</v>
      </c>
      <c r="AA12" s="36">
        <v>0.14000000000000001</v>
      </c>
      <c r="AB12" s="36">
        <v>0.71</v>
      </c>
      <c r="AC12" s="36">
        <v>0.16</v>
      </c>
      <c r="AD12" s="36">
        <v>0.2</v>
      </c>
      <c r="AE12" s="36">
        <v>0.24</v>
      </c>
      <c r="AF12" s="36">
        <v>0.38</v>
      </c>
      <c r="AG12" s="36">
        <v>0.24</v>
      </c>
      <c r="AH12" s="36">
        <v>0.23</v>
      </c>
      <c r="AI12" s="36">
        <v>0.26</v>
      </c>
      <c r="AJ12" s="36">
        <v>0.35</v>
      </c>
      <c r="AK12" s="36">
        <v>0.14000000000000001</v>
      </c>
    </row>
    <row r="13" spans="1:37" ht="20.100000000000001" customHeight="1" x14ac:dyDescent="0.25">
      <c r="A13" s="31">
        <v>0</v>
      </c>
      <c r="B13" s="32">
        <v>222</v>
      </c>
      <c r="C13" s="32">
        <v>114</v>
      </c>
      <c r="D13" s="32">
        <v>108</v>
      </c>
      <c r="E13" s="32">
        <v>74</v>
      </c>
      <c r="F13" s="32">
        <v>50</v>
      </c>
      <c r="G13" s="32">
        <v>47</v>
      </c>
      <c r="H13" s="32">
        <v>25</v>
      </c>
      <c r="I13" s="32">
        <v>25</v>
      </c>
      <c r="J13" s="32">
        <v>84</v>
      </c>
      <c r="K13" s="32">
        <v>97</v>
      </c>
      <c r="L13" s="32">
        <v>41</v>
      </c>
      <c r="M13" s="32">
        <v>49</v>
      </c>
      <c r="N13" s="32">
        <v>37</v>
      </c>
      <c r="O13" s="32">
        <v>32</v>
      </c>
      <c r="P13" s="32">
        <v>59</v>
      </c>
      <c r="Q13" s="32">
        <v>45</v>
      </c>
      <c r="R13" s="32">
        <v>96</v>
      </c>
      <c r="S13" s="32">
        <v>28</v>
      </c>
      <c r="T13" s="32">
        <v>25</v>
      </c>
      <c r="U13" s="32">
        <v>1</v>
      </c>
      <c r="V13" s="32">
        <v>11</v>
      </c>
      <c r="W13" s="32">
        <v>19</v>
      </c>
      <c r="X13" s="32">
        <v>7</v>
      </c>
      <c r="Y13" s="32">
        <v>5</v>
      </c>
      <c r="Z13" s="32">
        <v>7</v>
      </c>
      <c r="AA13" s="32">
        <v>6</v>
      </c>
      <c r="AB13" s="32">
        <v>1</v>
      </c>
      <c r="AC13" s="32">
        <v>14</v>
      </c>
      <c r="AD13" s="32">
        <v>51</v>
      </c>
      <c r="AE13" s="32">
        <v>123</v>
      </c>
      <c r="AF13" s="32">
        <v>36</v>
      </c>
      <c r="AG13" s="32">
        <v>12</v>
      </c>
      <c r="AH13" s="32">
        <v>65</v>
      </c>
      <c r="AI13" s="32">
        <v>138</v>
      </c>
      <c r="AJ13" s="32">
        <v>14</v>
      </c>
      <c r="AK13" s="32">
        <v>5</v>
      </c>
    </row>
    <row r="14" spans="1:37" ht="20.100000000000001" customHeight="1" x14ac:dyDescent="0.25">
      <c r="A14" s="49">
        <v>0</v>
      </c>
      <c r="B14" s="36">
        <v>0.21</v>
      </c>
      <c r="C14" s="36">
        <v>0.22</v>
      </c>
      <c r="D14" s="36">
        <v>0.21</v>
      </c>
      <c r="E14" s="36">
        <v>0.28000000000000003</v>
      </c>
      <c r="F14" s="36">
        <v>0.28000000000000003</v>
      </c>
      <c r="G14" s="36">
        <v>0.26</v>
      </c>
      <c r="H14" s="36">
        <v>0.14000000000000001</v>
      </c>
      <c r="I14" s="36">
        <v>0.11</v>
      </c>
      <c r="J14" s="36">
        <v>0.21</v>
      </c>
      <c r="K14" s="36">
        <v>0.26</v>
      </c>
      <c r="L14" s="36">
        <v>0.15</v>
      </c>
      <c r="M14" s="36">
        <v>0.2</v>
      </c>
      <c r="N14" s="36">
        <v>0.15</v>
      </c>
      <c r="O14" s="36">
        <v>0.22</v>
      </c>
      <c r="P14" s="36">
        <v>0.24</v>
      </c>
      <c r="Q14" s="36">
        <v>0.27</v>
      </c>
      <c r="R14" s="36">
        <v>0.39</v>
      </c>
      <c r="S14" s="36">
        <v>0.14000000000000001</v>
      </c>
      <c r="T14" s="36">
        <v>0.18</v>
      </c>
      <c r="U14" s="36">
        <v>0.01</v>
      </c>
      <c r="V14" s="36">
        <v>0.12</v>
      </c>
      <c r="W14" s="36">
        <v>0.21</v>
      </c>
      <c r="X14" s="36">
        <v>0.25</v>
      </c>
      <c r="Y14" s="36">
        <v>0.34</v>
      </c>
      <c r="Z14" s="36">
        <v>0.46</v>
      </c>
      <c r="AA14" s="36">
        <v>0.21</v>
      </c>
      <c r="AB14" s="36">
        <v>0.12</v>
      </c>
      <c r="AC14" s="36">
        <v>0.3</v>
      </c>
      <c r="AD14" s="36">
        <v>0.11</v>
      </c>
      <c r="AE14" s="36">
        <v>0.32</v>
      </c>
      <c r="AF14" s="36">
        <v>0.2</v>
      </c>
      <c r="AG14" s="36">
        <v>0.27</v>
      </c>
      <c r="AH14" s="36">
        <v>0.13</v>
      </c>
      <c r="AI14" s="36">
        <v>0.3</v>
      </c>
      <c r="AJ14" s="36">
        <v>0.22</v>
      </c>
      <c r="AK14" s="36">
        <v>0.3</v>
      </c>
    </row>
    <row r="15" spans="1:37" ht="20.100000000000001" customHeight="1" x14ac:dyDescent="0.25">
      <c r="A15" s="31">
        <v>75</v>
      </c>
      <c r="B15" s="32">
        <v>209</v>
      </c>
      <c r="C15" s="32">
        <v>85</v>
      </c>
      <c r="D15" s="32">
        <v>124</v>
      </c>
      <c r="E15" s="32">
        <v>53</v>
      </c>
      <c r="F15" s="32">
        <v>24</v>
      </c>
      <c r="G15" s="32">
        <v>29</v>
      </c>
      <c r="H15" s="32">
        <v>34</v>
      </c>
      <c r="I15" s="32">
        <v>68</v>
      </c>
      <c r="J15" s="32">
        <v>65</v>
      </c>
      <c r="K15" s="32">
        <v>63</v>
      </c>
      <c r="L15" s="32">
        <v>81</v>
      </c>
      <c r="M15" s="32">
        <v>46</v>
      </c>
      <c r="N15" s="32">
        <v>55</v>
      </c>
      <c r="O15" s="32">
        <v>26</v>
      </c>
      <c r="P15" s="32">
        <v>54</v>
      </c>
      <c r="Q15" s="32">
        <v>29</v>
      </c>
      <c r="R15" s="32">
        <v>11</v>
      </c>
      <c r="S15" s="32">
        <v>67</v>
      </c>
      <c r="T15" s="32">
        <v>15</v>
      </c>
      <c r="U15" s="32">
        <v>53</v>
      </c>
      <c r="V15" s="32">
        <v>14</v>
      </c>
      <c r="W15" s="32">
        <v>23</v>
      </c>
      <c r="X15" s="32">
        <v>1</v>
      </c>
      <c r="Y15" s="32">
        <v>0</v>
      </c>
      <c r="Z15" s="32">
        <v>1</v>
      </c>
      <c r="AA15" s="32">
        <v>13</v>
      </c>
      <c r="AB15" s="32">
        <v>0</v>
      </c>
      <c r="AC15" s="32">
        <v>11</v>
      </c>
      <c r="AD15" s="32">
        <v>155</v>
      </c>
      <c r="AE15" s="32">
        <v>26</v>
      </c>
      <c r="AF15" s="32">
        <v>19</v>
      </c>
      <c r="AG15" s="32">
        <v>9</v>
      </c>
      <c r="AH15" s="32">
        <v>159</v>
      </c>
      <c r="AI15" s="32">
        <v>42</v>
      </c>
      <c r="AJ15" s="32">
        <v>7</v>
      </c>
      <c r="AK15" s="32">
        <v>1</v>
      </c>
    </row>
    <row r="16" spans="1:37" ht="20.100000000000001" customHeight="1" x14ac:dyDescent="0.25">
      <c r="A16" s="49">
        <v>0.75</v>
      </c>
      <c r="B16" s="36">
        <v>0.2</v>
      </c>
      <c r="C16" s="36">
        <v>0.16</v>
      </c>
      <c r="D16" s="36">
        <v>0.24</v>
      </c>
      <c r="E16" s="36">
        <v>0.2</v>
      </c>
      <c r="F16" s="36">
        <v>0.14000000000000001</v>
      </c>
      <c r="G16" s="36">
        <v>0.16</v>
      </c>
      <c r="H16" s="36">
        <v>0.18</v>
      </c>
      <c r="I16" s="36">
        <v>0.28999999999999998</v>
      </c>
      <c r="J16" s="36">
        <v>0.16</v>
      </c>
      <c r="K16" s="36">
        <v>0.17</v>
      </c>
      <c r="L16" s="36">
        <v>0.28999999999999998</v>
      </c>
      <c r="M16" s="36">
        <v>0.19</v>
      </c>
      <c r="N16" s="36">
        <v>0.22</v>
      </c>
      <c r="O16" s="36">
        <v>0.17</v>
      </c>
      <c r="P16" s="36">
        <v>0.21</v>
      </c>
      <c r="Q16" s="36">
        <v>0.17</v>
      </c>
      <c r="R16" s="36">
        <v>0.04</v>
      </c>
      <c r="S16" s="36">
        <v>0.33</v>
      </c>
      <c r="T16" s="36">
        <v>0.11</v>
      </c>
      <c r="U16" s="36">
        <v>0.42</v>
      </c>
      <c r="V16" s="36">
        <v>0.14000000000000001</v>
      </c>
      <c r="W16" s="36">
        <v>0.26</v>
      </c>
      <c r="X16" s="36">
        <v>0.04</v>
      </c>
      <c r="Y16" s="36">
        <v>0</v>
      </c>
      <c r="Z16" s="36">
        <v>0.06</v>
      </c>
      <c r="AA16" s="36">
        <v>0.44</v>
      </c>
      <c r="AB16" s="36">
        <v>0</v>
      </c>
      <c r="AC16" s="36">
        <v>0.22</v>
      </c>
      <c r="AD16" s="36">
        <v>0.35</v>
      </c>
      <c r="AE16" s="36">
        <v>7.0000000000000007E-2</v>
      </c>
      <c r="AF16" s="36">
        <v>0.11</v>
      </c>
      <c r="AG16" s="36">
        <v>0.21</v>
      </c>
      <c r="AH16" s="36">
        <v>0.32</v>
      </c>
      <c r="AI16" s="36">
        <v>0.09</v>
      </c>
      <c r="AJ16" s="36">
        <v>0.11</v>
      </c>
      <c r="AK16" s="36">
        <v>0.04</v>
      </c>
    </row>
    <row r="17" spans="1:37" ht="20.100000000000001" customHeight="1" x14ac:dyDescent="0.25">
      <c r="A17" s="31">
        <v>100</v>
      </c>
      <c r="B17" s="32">
        <v>93</v>
      </c>
      <c r="C17" s="32">
        <v>43</v>
      </c>
      <c r="D17" s="32">
        <v>51</v>
      </c>
      <c r="E17" s="32">
        <v>24</v>
      </c>
      <c r="F17" s="32">
        <v>12</v>
      </c>
      <c r="G17" s="32">
        <v>9</v>
      </c>
      <c r="H17" s="32">
        <v>21</v>
      </c>
      <c r="I17" s="32">
        <v>27</v>
      </c>
      <c r="J17" s="32">
        <v>29</v>
      </c>
      <c r="K17" s="32">
        <v>35</v>
      </c>
      <c r="L17" s="32">
        <v>30</v>
      </c>
      <c r="M17" s="32">
        <v>12</v>
      </c>
      <c r="N17" s="32">
        <v>35</v>
      </c>
      <c r="O17" s="32">
        <v>8</v>
      </c>
      <c r="P17" s="32">
        <v>29</v>
      </c>
      <c r="Q17" s="32">
        <v>9</v>
      </c>
      <c r="R17" s="32">
        <v>0</v>
      </c>
      <c r="S17" s="32">
        <v>22</v>
      </c>
      <c r="T17" s="32">
        <v>1</v>
      </c>
      <c r="U17" s="32">
        <v>62</v>
      </c>
      <c r="V17" s="32">
        <v>1</v>
      </c>
      <c r="W17" s="32">
        <v>5</v>
      </c>
      <c r="X17" s="32">
        <v>0</v>
      </c>
      <c r="Y17" s="32">
        <v>0</v>
      </c>
      <c r="Z17" s="32">
        <v>0</v>
      </c>
      <c r="AA17" s="32">
        <v>0</v>
      </c>
      <c r="AB17" s="32">
        <v>0</v>
      </c>
      <c r="AC17" s="32">
        <v>2</v>
      </c>
      <c r="AD17" s="32">
        <v>90</v>
      </c>
      <c r="AE17" s="32">
        <v>1</v>
      </c>
      <c r="AF17" s="32">
        <v>1</v>
      </c>
      <c r="AG17" s="32">
        <v>1</v>
      </c>
      <c r="AH17" s="32">
        <v>85</v>
      </c>
      <c r="AI17" s="32">
        <v>3</v>
      </c>
      <c r="AJ17" s="32">
        <v>3</v>
      </c>
      <c r="AK17" s="32">
        <v>2</v>
      </c>
    </row>
    <row r="18" spans="1:37" ht="20.100000000000001" customHeight="1" x14ac:dyDescent="0.25">
      <c r="A18" s="49">
        <v>1</v>
      </c>
      <c r="B18" s="36">
        <v>0.09</v>
      </c>
      <c r="C18" s="36">
        <v>0.08</v>
      </c>
      <c r="D18" s="36">
        <v>0.1</v>
      </c>
      <c r="E18" s="36">
        <v>0.09</v>
      </c>
      <c r="F18" s="36">
        <v>7.0000000000000007E-2</v>
      </c>
      <c r="G18" s="36">
        <v>0.05</v>
      </c>
      <c r="H18" s="36">
        <v>0.11</v>
      </c>
      <c r="I18" s="36">
        <v>0.12</v>
      </c>
      <c r="J18" s="36">
        <v>7.0000000000000007E-2</v>
      </c>
      <c r="K18" s="36">
        <v>0.09</v>
      </c>
      <c r="L18" s="36">
        <v>0.11</v>
      </c>
      <c r="M18" s="36">
        <v>0.05</v>
      </c>
      <c r="N18" s="36">
        <v>0.14000000000000001</v>
      </c>
      <c r="O18" s="36">
        <v>0.05</v>
      </c>
      <c r="P18" s="36">
        <v>0.12</v>
      </c>
      <c r="Q18" s="36">
        <v>0.06</v>
      </c>
      <c r="R18" s="36">
        <v>0</v>
      </c>
      <c r="S18" s="36">
        <v>0.11</v>
      </c>
      <c r="T18" s="36">
        <v>0.01</v>
      </c>
      <c r="U18" s="36">
        <v>0.49</v>
      </c>
      <c r="V18" s="36">
        <v>0.01</v>
      </c>
      <c r="W18" s="36">
        <v>0.06</v>
      </c>
      <c r="X18" s="36">
        <v>0</v>
      </c>
      <c r="Y18" s="36">
        <v>0</v>
      </c>
      <c r="Z18" s="36">
        <v>0</v>
      </c>
      <c r="AA18" s="36">
        <v>0</v>
      </c>
      <c r="AB18" s="36">
        <v>0</v>
      </c>
      <c r="AC18" s="36">
        <v>0.05</v>
      </c>
      <c r="AD18" s="36">
        <v>0.2</v>
      </c>
      <c r="AE18" s="36">
        <v>0</v>
      </c>
      <c r="AF18" s="36">
        <v>0.01</v>
      </c>
      <c r="AG18" s="36">
        <v>0.02</v>
      </c>
      <c r="AH18" s="36">
        <v>0.17</v>
      </c>
      <c r="AI18" s="36">
        <v>0.01</v>
      </c>
      <c r="AJ18" s="36">
        <v>0.04</v>
      </c>
      <c r="AK18" s="36">
        <v>0.16</v>
      </c>
    </row>
    <row r="19" spans="1:37" ht="20.100000000000001" customHeight="1" x14ac:dyDescent="0.25">
      <c r="A19" s="31">
        <v>30</v>
      </c>
      <c r="B19" s="32">
        <v>4</v>
      </c>
      <c r="C19" s="32">
        <v>3</v>
      </c>
      <c r="D19" s="32">
        <v>1</v>
      </c>
      <c r="E19" s="32">
        <v>0</v>
      </c>
      <c r="F19" s="32">
        <v>1</v>
      </c>
      <c r="G19" s="32">
        <v>0</v>
      </c>
      <c r="H19" s="32">
        <v>1</v>
      </c>
      <c r="I19" s="32">
        <v>2</v>
      </c>
      <c r="J19" s="32">
        <v>3</v>
      </c>
      <c r="K19" s="32">
        <v>0</v>
      </c>
      <c r="L19" s="32">
        <v>1</v>
      </c>
      <c r="M19" s="32">
        <v>1</v>
      </c>
      <c r="N19" s="32">
        <v>1</v>
      </c>
      <c r="O19" s="32">
        <v>0</v>
      </c>
      <c r="P19" s="32">
        <v>1</v>
      </c>
      <c r="Q19" s="32">
        <v>1</v>
      </c>
      <c r="R19" s="32">
        <v>1</v>
      </c>
      <c r="S19" s="32">
        <v>0</v>
      </c>
      <c r="T19" s="32">
        <v>1</v>
      </c>
      <c r="U19" s="32">
        <v>0</v>
      </c>
      <c r="V19" s="32">
        <v>1</v>
      </c>
      <c r="W19" s="32">
        <v>0</v>
      </c>
      <c r="X19" s="32">
        <v>0</v>
      </c>
      <c r="Y19" s="32">
        <v>0</v>
      </c>
      <c r="Z19" s="32">
        <v>0</v>
      </c>
      <c r="AA19" s="32">
        <v>0</v>
      </c>
      <c r="AB19" s="32">
        <v>0</v>
      </c>
      <c r="AC19" s="32">
        <v>0</v>
      </c>
      <c r="AD19" s="32">
        <v>0</v>
      </c>
      <c r="AE19" s="32">
        <v>2</v>
      </c>
      <c r="AF19" s="32">
        <v>2</v>
      </c>
      <c r="AG19" s="32">
        <v>0</v>
      </c>
      <c r="AH19" s="32">
        <v>0</v>
      </c>
      <c r="AI19" s="32">
        <v>2</v>
      </c>
      <c r="AJ19" s="32">
        <v>2</v>
      </c>
      <c r="AK19" s="32">
        <v>0</v>
      </c>
    </row>
    <row r="20" spans="1:37" ht="20.100000000000001" customHeight="1" x14ac:dyDescent="0.25">
      <c r="A20" s="49">
        <v>0.3</v>
      </c>
      <c r="B20" s="36">
        <v>0</v>
      </c>
      <c r="C20" s="36">
        <v>0.01</v>
      </c>
      <c r="D20" s="36">
        <v>0</v>
      </c>
      <c r="E20" s="36">
        <v>0</v>
      </c>
      <c r="F20" s="36">
        <v>0</v>
      </c>
      <c r="G20" s="36">
        <v>0</v>
      </c>
      <c r="H20" s="36">
        <v>0.01</v>
      </c>
      <c r="I20" s="36">
        <v>0.01</v>
      </c>
      <c r="J20" s="36">
        <v>0.01</v>
      </c>
      <c r="K20" s="36">
        <v>0</v>
      </c>
      <c r="L20" s="36">
        <v>0</v>
      </c>
      <c r="M20" s="36">
        <v>0</v>
      </c>
      <c r="N20" s="36">
        <v>0</v>
      </c>
      <c r="O20" s="36">
        <v>0</v>
      </c>
      <c r="P20" s="36">
        <v>0</v>
      </c>
      <c r="Q20" s="36">
        <v>0.01</v>
      </c>
      <c r="R20" s="36">
        <v>0</v>
      </c>
      <c r="S20" s="36">
        <v>0</v>
      </c>
      <c r="T20" s="36">
        <v>0.01</v>
      </c>
      <c r="U20" s="36">
        <v>0</v>
      </c>
      <c r="V20" s="36">
        <v>0.01</v>
      </c>
      <c r="W20" s="36">
        <v>0</v>
      </c>
      <c r="X20" s="36">
        <v>0.01</v>
      </c>
      <c r="Y20" s="36">
        <v>0</v>
      </c>
      <c r="Z20" s="36">
        <v>0</v>
      </c>
      <c r="AA20" s="36">
        <v>0</v>
      </c>
      <c r="AB20" s="36">
        <v>0</v>
      </c>
      <c r="AC20" s="36">
        <v>0.01</v>
      </c>
      <c r="AD20" s="36">
        <v>0</v>
      </c>
      <c r="AE20" s="36">
        <v>0.01</v>
      </c>
      <c r="AF20" s="36">
        <v>0.01</v>
      </c>
      <c r="AG20" s="36">
        <v>0</v>
      </c>
      <c r="AH20" s="36">
        <v>0</v>
      </c>
      <c r="AI20" s="36">
        <v>0</v>
      </c>
      <c r="AJ20" s="36">
        <v>0.03</v>
      </c>
      <c r="AK20" s="36">
        <v>0</v>
      </c>
    </row>
    <row r="21" spans="1:37" x14ac:dyDescent="0.25">
      <c r="B21" s="1">
        <f>((B10)+(B12)+(B14)+(B16)+(B18)+(B20))</f>
        <v>0.99999999999999989</v>
      </c>
    </row>
  </sheetData>
  <sheetProtection algorithmName="SHA-512" hashValue="MBsaSY/CU/BMe5MKjh5rLPIw4599SuKkvVPR5GPU1mpVRqPTZNXS0rW8fb1vuaL39AFq14KBfhx8T9RGcAXAYg==" saltValue="JLd8peo+/Gq8EYEiMGIlFg==" spinCount="100000" sheet="1" objects="1" scenarios="1"/>
  <mergeCells count="9">
    <mergeCell ref="M4:Q4"/>
    <mergeCell ref="R4:AC4"/>
    <mergeCell ref="AD4:AG4"/>
    <mergeCell ref="AH4:AK4"/>
    <mergeCell ref="B2:F2"/>
    <mergeCell ref="A3:G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FRONTPAGEINTRODUCTION</vt:lpstr>
      <vt:lpstr>Contents</vt:lpstr>
      <vt:lpstr>MAINPollQuestion1inc.DKs</vt:lpstr>
      <vt:lpstr>Q2a</vt:lpstr>
      <vt:lpstr>Q2b</vt:lpstr>
      <vt:lpstr>Q2c</vt:lpstr>
      <vt:lpstr>Q2d</vt:lpstr>
      <vt:lpstr>Q3.1</vt:lpstr>
      <vt:lpstr>Q3.2</vt:lpstr>
      <vt:lpstr>Q3.3</vt:lpstr>
      <vt:lpstr>Q3.4</vt:lpstr>
      <vt:lpstr>Q3.5</vt:lpstr>
      <vt:lpstr>Q3.6</vt:lpstr>
      <vt:lpstr>Q3.7</vt:lpstr>
      <vt:lpstr>Q3.8</vt:lpstr>
      <vt:lpstr>Q3.9</vt:lpstr>
      <vt:lpstr>Q4.1</vt:lpstr>
      <vt:lpstr>Q4.2</vt:lpstr>
      <vt:lpstr>Q4.3</vt:lpstr>
      <vt:lpstr>Q5</vt:lpstr>
      <vt:lpstr>Q6</vt:lpstr>
      <vt:lpstr>Q7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acunn</dc:creator>
  <cp:lastModifiedBy>Bill White</cp:lastModifiedBy>
  <dcterms:created xsi:type="dcterms:W3CDTF">2026-07-22T14:49:33Z</dcterms:created>
  <dcterms:modified xsi:type="dcterms:W3CDTF">2026-07-29T22:13:38Z</dcterms:modified>
</cp:coreProperties>
</file>